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<sst xmlns="http://schemas.openxmlformats.org/spreadsheetml/2006/main" count="11525" uniqueCount="3294">
  <si>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</si>
  <si>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</si>
  <si>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</si>
  <si>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</si>
  <si>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</si>
  <si>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</si>
  <si>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</si>
  <si>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</si>
  <si>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</si>
  <si>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</si>
  <si>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</si>
  <si>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</si>
  <si>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</si>
  <si>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</si>
  <si>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</si>
  <si>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</si>
  <si>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</si>
  <si>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</si>
  <si>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</si>
  <si>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</si>
  <si>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</si>
  <si>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</si>
  <si>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</si>
  <si>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</si>
  <si>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</si>
  <si>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</si>
  <si>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</si>
  <si>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</si>
  <si>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</si>
  <si>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</si>
  <si>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</si>
  <si>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</si>
  <si>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</si>
  <si>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</si>
  <si>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</si>
  <si>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</si>
  <si>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</si>
  <si>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</si>
  <si>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</si>
  <si>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</si>
  <si>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</si>
  <si>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</si>
  <si>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</si>
  <si>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</si>
  <si>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</si>
  <si>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</si>
  <si>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</si>
  <si>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</si>
  <si>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</si>
  <si>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</si>
  <si>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</si>
  <si>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</si>
  <si>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</si>
  <si>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</si>
  <si>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</si>
  <si>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</si>
  <si>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</si>
  <si>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</si>
  <si>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</si>
  <si>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</si>
  <si>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</si>
  <si>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</si>
  <si>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</si>
  <si>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</si>
  <si>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</si>
  <si>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</si>
  <si>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</si>
  <si>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</si>
  <si>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</si>
  <si>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</si>
  <si>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</si>
  <si>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</si>
  <si>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</si>
  <si>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</si>
  <si>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</si>
  <si>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</si>
  <si>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</si>
  <si>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</si>
  <si>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</si>
  <si>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</si>
  <si>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</si>
  <si>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</si>
  <si>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</si>
  <si>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</si>
  <si>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</si>
  <si>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</si>
  <si>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</si>
  <si>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</si>
  <si>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</si>
  <si>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</si>
  <si>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</si>
  <si>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</si>
  <si>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</si>
  <si>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</si>
  <si>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</si>
  <si>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</si>
  <si>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</si>
  <si>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</si>
  <si>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</si>
  <si>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</si>
  <si>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</si>
  <si>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</si>
  <si>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</si>
  <si>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</si>
  <si>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</si>
  <si>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</si>
  <si>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</si>
  <si>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</si>
  <si>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</si>
  <si>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</si>
  <si>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</si>
  <si>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</si>
  <si>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</si>
  <si>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</si>
  <si>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</si>
  <si>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</si>
  <si>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</si>
  <si>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</si>
  <si>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</si>
  <si>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</si>
  <si>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</si>
  <si>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</si>
  <si>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</si>
  <si>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</si>
  <si>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</si>
  <si>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</si>
  <si>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</si>
  <si>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</si>
  <si>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</si>
  <si>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</si>
  <si>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</si>
  <si>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</si>
  <si>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</si>
  <si>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</si>
  <si>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</si>
  <si>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</si>
  <si>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</si>
  <si>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</si>
  <si>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</si>
  <si>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</si>
  <si>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</si>
  <si>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</si>
  <si>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</si>
  <si>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</si>
  <si>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</si>
  <si>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</si>
  <si>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</si>
  <si>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</si>
  <si>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</si>
  <si>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</si>
  <si>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</si>
  <si>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</si>
  <si>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</si>
  <si>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</si>
  <si>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</si>
  <si>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</si>
  <si>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</si>
  <si>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</si>
  <si>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</si>
  <si>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</si>
  <si>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</si>
  <si>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</si>
  <si>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</si>
  <si>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</si>
  <si>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</si>
  <si>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</si>
  <si>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</si>
  <si>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</si>
  <si>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</si>
  <si>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</si>
  <si>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</si>
  <si>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</si>
  <si>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</si>
  <si>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</si>
  <si>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</si>
  <si>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</si>
  <si>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</si>
  <si>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</si>
  <si>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</si>
  <si>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</si>
  <si>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</si>
  <si>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</si>
  <si>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</si>
  <si>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</si>
  <si>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</si>
  <si>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</si>
  <si>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</si>
  <si>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</si>
  <si>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</si>
  <si>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</si>
  <si>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</si>
  <si>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</si>
  <si>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</si>
  <si>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</si>
  <si>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</si>
  <si>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</si>
  <si>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</si>
  <si>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</si>
  <si>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</si>
  <si>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</si>
  <si>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</si>
  <si>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</si>
  <si>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</si>
  <si>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</si>
  <si>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</si>
  <si>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</si>
  <si>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</si>
  <si>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</si>
  <si>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</si>
  <si>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</si>
  <si>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</si>
  <si>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</si>
  <si>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</si>
  <si>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</si>
  <si>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</si>
  <si>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</si>
  <si>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</si>
  <si>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</si>
  <si>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</si>
  <si>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</si>
  <si>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</si>
  <si>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</si>
  <si>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</si>
  <si>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</si>
  <si>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</si>
  <si>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</si>
  <si>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</si>
  <si>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</si>
  <si>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</si>
  <si>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</si>
  <si>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</si>
  <si>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</si>
  <si>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</si>
  <si>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</si>
  <si>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</si>
  <si>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</si>
  <si>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</si>
  <si>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</si>
  <si>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</si>
  <si>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</si>
  <si>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</si>
  <si>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</si>
  <si>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</si>
  <si>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</si>
  <si>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</si>
  <si>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</si>
  <si>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</si>
  <si>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</si>
  <si>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</si>
  <si>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</si>
  <si>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</si>
  <si>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</si>
  <si>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</si>
  <si>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</si>
  <si>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</si>
  <si>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</si>
  <si>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</si>
  <si>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</si>
  <si>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</si>
  <si>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</si>
  <si>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</si>
  <si>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</si>
  <si>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</si>
  <si>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</si>
  <si>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</si>
  <si>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</si>
  <si>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</si>
  <si>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</si>
  <si>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</si>
  <si>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</si>
  <si>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</si>
  <si>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</si>
  <si>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</si>
  <si>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</si>
  <si>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</si>
  <si>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</si>
  <si>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</si>
  <si>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</si>
  <si>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</si>
  <si>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</si>
  <si>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</si>
  <si>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</si>
  <si>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</si>
  <si>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</si>
  <si>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</si>
  <si>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</si>
  <si>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</si>
  <si>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</si>
  <si>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</si>
  <si>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</si>
  <si>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</si>
  <si>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</si>
  <si>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</si>
  <si>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</si>
  <si>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</si>
  <si>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</si>
  <si>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</si>
  <si>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</si>
  <si>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</si>
  <si>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</si>
  <si>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</si>
  <si>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</si>
  <si>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</si>
  <si>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</si>
  <si>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</si>
  <si>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</si>
  <si>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</si>
  <si>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</si>
  <si>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</si>
  <si>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</si>
  <si>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</si>
  <si>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</si>
  <si>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</si>
  <si>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</si>
  <si>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</si>
  <si>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</si>
  <si>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</si>
  <si>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</si>
  <si>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</si>
  <si>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</si>
  <si>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</si>
  <si>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</si>
  <si>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</si>
  <si>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</si>
  <si>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</si>
  <si>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</si>
  <si>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</si>
  <si>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</si>
  <si>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</si>
  <si>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</si>
  <si>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</si>
  <si>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</si>
  <si>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</si>
  <si>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</si>
  <si>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</si>
  <si>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</si>
  <si>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</si>
  <si>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</si>
  <si>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</si>
  <si>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</si>
  <si>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</si>
  <si>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</si>
  <si>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</si>
  <si>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</si>
  <si>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</si>
  <si>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</si>
  <si>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</si>
  <si>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</si>
  <si>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</si>
  <si>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</si>
  <si>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</si>
  <si>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</si>
  <si>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</si>
  <si>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</si>
  <si>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</si>
  <si>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</si>
  <si>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</si>
  <si>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</si>
  <si>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</si>
  <si>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</si>
  <si>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</si>
  <si>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</si>
  <si>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</si>
  <si>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</si>
  <si>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</si>
  <si>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</si>
  <si>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</si>
  <si>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</si>
  <si>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</si>
  <si>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</si>
  <si>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</si>
  <si>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</si>
  <si>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</si>
  <si>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</si>
  <si>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</si>
  <si>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</si>
  <si>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</si>
  <si>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</si>
  <si>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</si>
  <si>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</si>
  <si>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</si>
  <si>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</si>
  <si>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</si>
  <si>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</si>
  <si>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</si>
  <si>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</si>
  <si>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</si>
  <si>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</si>
  <si>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</si>
  <si>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</si>
  <si>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</si>
  <si>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</si>
  <si>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</si>
  <si>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</si>
  <si>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</si>
  <si>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</si>
  <si>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</si>
  <si>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</si>
  <si>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</si>
  <si>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</si>
  <si>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</si>
  <si>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</si>
  <si>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</si>
  <si>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</si>
  <si>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</si>
  <si>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</si>
  <si>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</si>
  <si>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</si>
  <si>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</si>
  <si>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</si>
  <si>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</si>
  <si>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</si>
  <si>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</si>
  <si>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</si>
  <si>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</si>
  <si>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</si>
  <si>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</si>
  <si>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</si>
  <si>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</si>
  <si>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</si>
  <si>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</si>
  <si>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</si>
  <si>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</si>
  <si>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</si>
  <si>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</si>
  <si>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</si>
  <si>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</si>
  <si>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</si>
  <si>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</si>
  <si>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</si>
  <si>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</si>
  <si>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</si>
  <si>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</si>
  <si>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</si>
  <si>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</si>
  <si>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</si>
  <si>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</si>
  <si>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</si>
  <si>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</si>
  <si>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</si>
  <si>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</si>
  <si>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</si>
  <si>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</si>
  <si>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</si>
  <si>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</si>
  <si>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</si>
  <si>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</si>
  <si>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</si>
  <si>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</si>
  <si>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</si>
  <si>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</si>
  <si>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</si>
  <si>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</si>
  <si>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</si>
  <si>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</si>
  <si>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</si>
  <si>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</si>
  <si>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</si>
  <si>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</si>
  <si>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</si>
  <si>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</si>
  <si>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</si>
  <si>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</si>
  <si>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</si>
  <si>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</si>
  <si>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</si>
  <si>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</si>
  <si>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</si>
  <si>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</si>
  <si>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</si>
  <si>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</si>
  <si>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</si>
  <si>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</si>
  <si>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</si>
  <si>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</si>
  <si>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</si>
  <si>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</si>
  <si>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</si>
  <si>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</si>
  <si>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</si>
  <si>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</si>
  <si>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</si>
  <si>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</si>
  <si>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</si>
  <si>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</si>
  <si>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</si>
  <si>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</si>
  <si>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</si>
  <si>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</si>
  <si>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</si>
  <si>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</si>
  <si>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</si>
  <si>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</si>
  <si>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</si>
  <si>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</si>
  <si>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</si>
  <si>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</si>
  <si>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</si>
  <si>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</si>
  <si>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</si>
  <si>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</si>
  <si>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</si>
  <si>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</si>
  <si>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</si>
  <si>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</si>
  <si>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</si>
  <si>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</si>
  <si>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</si>
  <si>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</si>
  <si>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</si>
  <si>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</si>
  <si>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</si>
  <si>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</si>
  <si>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</si>
  <si>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</si>
  <si>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</si>
  <si>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"Нежилое здание", расположенного по адресу: РФ, Ставропольский край, г.о. г. Ставрополь, г. Ставрополь, ул. Косенко, 23/1, на земельном участке с кадастровым номером 26:12:030303:176 (заявитель - Мустафаев Рафик Мустафаевич) к централизованной системе холодного водоснабжения, установленная в индивидуальном порядке</t>
  </si>
  <si>
    <t>от 71 мм до 100 мм включительно</t>
  </si>
  <si>
    <t>Строительство водопроводной сети из полиэтиленовых труб диаметром 110 мм протяженностью 16,0 м, в том числе 10,0 м в стальном футляре с восстановлением 7,8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</si>
  <si>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</si>
  <si>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</si>
  <si>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</si>
  <si>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</si>
  <si>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</si>
  <si>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</si>
  <si>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</si>
  <si>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</si>
  <si>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</si>
  <si>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</si>
  <si>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</si>
  <si>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</si>
  <si>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</si>
  <si>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</si>
  <si>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</si>
  <si>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</si>
  <si>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</si>
  <si>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</si>
  <si>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</si>
  <si>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</si>
  <si>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</si>
  <si>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</si>
  <si>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</si>
  <si>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</si>
  <si>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</si>
  <si>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</si>
  <si>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</si>
  <si>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</si>
  <si>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</si>
  <si>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</si>
  <si>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</si>
  <si>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</si>
  <si>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</si>
  <si>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</si>
  <si>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</si>
  <si>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</si>
  <si>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</si>
  <si>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</si>
  <si>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</si>
  <si>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</si>
  <si>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</si>
  <si>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</si>
  <si>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</si>
  <si>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</si>
  <si>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</si>
  <si>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</si>
  <si>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</si>
  <si>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</si>
  <si>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</si>
  <si>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</si>
  <si>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</si>
  <si>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</si>
  <si>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</si>
  <si>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</si>
  <si>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</si>
  <si>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</si>
  <si>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</si>
  <si>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</si>
  <si>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</si>
  <si>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</si>
  <si>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</si>
  <si>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</si>
  <si>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</si>
  <si>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</si>
  <si>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</si>
  <si>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</si>
  <si>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</si>
  <si>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</si>
  <si>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</si>
  <si>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</si>
  <si>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</si>
  <si>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</si>
  <si>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</si>
  <si>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</si>
  <si>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</si>
  <si>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</si>
  <si>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</si>
  <si>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</si>
  <si>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</si>
  <si>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</si>
  <si>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</si>
  <si>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</si>
  <si>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</si>
  <si>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</si>
  <si>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</si>
  <si>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</si>
  <si>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</si>
  <si>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</si>
  <si>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</si>
  <si>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</si>
  <si>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</si>
  <si>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</si>
  <si>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</si>
  <si>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</si>
  <si>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</si>
  <si>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</si>
  <si>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</si>
  <si>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</si>
  <si>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</si>
  <si>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</si>
  <si>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</si>
  <si>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</si>
  <si>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</si>
  <si>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</si>
  <si>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</si>
  <si>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</si>
  <si>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</si>
  <si>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</si>
  <si>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</si>
  <si>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</si>
  <si>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</si>
  <si>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</si>
  <si>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</si>
  <si>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</si>
  <si>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</si>
  <si>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</si>
  <si>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</si>
  <si>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</si>
  <si>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</si>
  <si>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</si>
  <si>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</si>
  <si>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</si>
  <si>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</si>
  <si>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</si>
  <si>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</si>
  <si>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</si>
  <si>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</si>
  <si>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</si>
  <si>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</si>
  <si>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</si>
  <si>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</si>
  <si>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</si>
  <si>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</si>
  <si>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</si>
  <si>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</si>
  <si>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</si>
  <si>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</si>
  <si>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</si>
  <si>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</si>
  <si>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</si>
  <si>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</si>
  <si>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</si>
  <si>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</si>
  <si>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</si>
  <si>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</si>
  <si>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</si>
  <si>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</si>
  <si>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</si>
  <si>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</si>
  <si>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</si>
  <si>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</si>
  <si>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</si>
  <si>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</si>
  <si>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</si>
  <si>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</si>
  <si>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</si>
  <si>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</si>
  <si>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</si>
  <si>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</si>
  <si>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</si>
  <si>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</si>
  <si>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</si>
  <si>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</si>
  <si>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</si>
  <si>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</si>
  <si>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</si>
  <si>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</si>
  <si>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</si>
  <si>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</si>
  <si>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</si>
  <si>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</si>
  <si>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</si>
  <si>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</si>
  <si>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</si>
  <si>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</si>
  <si>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</si>
  <si>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</si>
  <si>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</si>
  <si>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</si>
  <si>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</si>
  <si>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</si>
  <si>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</si>
  <si>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</si>
  <si>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</si>
  <si>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</si>
  <si>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</si>
  <si>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</si>
  <si>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</si>
  <si>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</si>
  <si>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</si>
  <si>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</si>
  <si>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</si>
  <si>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</si>
  <si>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</si>
  <si>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</si>
  <si>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</si>
  <si>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</si>
  <si>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</si>
  <si>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</si>
  <si>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</si>
  <si>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</si>
  <si>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</si>
  <si>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</si>
  <si>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</si>
  <si>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</si>
  <si>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</si>
  <si>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</si>
  <si>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</si>
  <si>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</si>
  <si>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</si>
  <si>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</si>
  <si>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</si>
  <si>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</si>
  <si>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</si>
  <si>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</si>
  <si>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</si>
  <si>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</si>
  <si>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</si>
  <si>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</si>
  <si>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</si>
  <si>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</si>
  <si>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</si>
  <si>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</si>
  <si>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</si>
  <si>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</si>
  <si>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</si>
  <si>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</si>
  <si>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</si>
  <si>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</si>
  <si>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</si>
  <si>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</si>
  <si>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</si>
  <si>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</si>
  <si>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</si>
  <si>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</si>
  <si>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</si>
  <si>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</si>
  <si>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</si>
  <si>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</si>
  <si>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</si>
  <si>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</si>
  <si>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</si>
  <si>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</si>
  <si>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</si>
  <si>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</si>
  <si>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</si>
  <si>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</si>
  <si>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</si>
  <si>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</si>
  <si>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</si>
  <si>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</si>
  <si>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</si>
  <si>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</si>
  <si>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</si>
  <si>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</si>
  <si>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</si>
  <si>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</si>
  <si>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</si>
  <si>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</si>
  <si>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</si>
  <si>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</si>
  <si>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</si>
  <si>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</si>
  <si>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</si>
  <si>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</si>
  <si>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</si>
  <si>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</si>
  <si>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</si>
  <si>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</si>
  <si>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</si>
  <si>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</si>
  <si>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</si>
  <si>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</si>
  <si>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</si>
  <si>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</si>
  <si>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</si>
  <si>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</si>
  <si>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</si>
  <si>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</si>
  <si>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</si>
  <si>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</si>
  <si>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</si>
  <si>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</si>
  <si>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</si>
  <si>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</si>
  <si>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</si>
  <si>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</si>
  <si>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</si>
  <si>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</si>
  <si>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</si>
  <si>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</si>
  <si>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</si>
  <si>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</si>
  <si>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</si>
  <si>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</si>
  <si>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</si>
  <si>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</si>
  <si>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</si>
  <si>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</si>
  <si>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</si>
  <si>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</si>
  <si>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</si>
  <si>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</si>
  <si>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</si>
  <si>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</si>
  <si>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</si>
  <si>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</si>
  <si>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</si>
  <si>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</si>
  <si>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</si>
  <si>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</si>
  <si>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</si>
  <si>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</si>
  <si>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</si>
  <si>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</si>
  <si>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</si>
  <si>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</si>
  <si>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</si>
  <si>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</si>
  <si>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</si>
  <si>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</si>
  <si>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</si>
  <si>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</si>
  <si>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</si>
  <si>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</si>
  <si>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</si>
  <si>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</si>
  <si>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</si>
  <si>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</si>
  <si>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</si>
  <si>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</si>
  <si>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</si>
  <si>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</si>
  <si>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</si>
  <si>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</si>
  <si>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</si>
  <si>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</si>
  <si>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</si>
  <si>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</si>
  <si>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</si>
  <si>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</si>
  <si>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</si>
  <si>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</si>
  <si>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</si>
  <si>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</si>
  <si>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</si>
  <si>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</si>
  <si>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</si>
  <si>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</si>
  <si>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</si>
  <si>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</si>
  <si>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</si>
  <si>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</si>
  <si>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</si>
  <si>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</si>
  <si>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</si>
  <si>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</si>
  <si>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</si>
  <si>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</si>
  <si>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</si>
  <si>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</si>
  <si>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</si>
  <si>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</si>
  <si>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</si>
  <si>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</si>
  <si>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</si>
  <si>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</si>
  <si>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</si>
  <si>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</si>
  <si>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</si>
  <si>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</si>
  <si>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</si>
  <si>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</si>
  <si>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</si>
  <si>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</si>
  <si>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</si>
  <si>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</si>
  <si>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</si>
  <si>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</si>
  <si>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</si>
  <si>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</si>
  <si>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</si>
  <si>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</si>
  <si>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</si>
  <si>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</si>
  <si>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</si>
  <si>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</si>
  <si>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</si>
  <si>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</si>
  <si>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</si>
  <si>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</si>
  <si>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</si>
  <si>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</si>
  <si>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</si>
  <si>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</si>
  <si>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</si>
  <si>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</si>
  <si>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</si>
  <si>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</si>
  <si>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</si>
  <si>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</si>
  <si>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</si>
  <si>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</si>
  <si>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</si>
  <si>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</si>
  <si>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</si>
  <si>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</si>
  <si>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</si>
  <si>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</si>
  <si>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</si>
  <si>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</si>
  <si>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</si>
  <si>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</si>
  <si>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</si>
  <si>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</si>
  <si>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</si>
  <si>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</si>
  <si>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</si>
  <si>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</si>
  <si>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</si>
  <si>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</si>
  <si>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</si>
  <si>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</si>
  <si>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</si>
  <si>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</si>
  <si>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</si>
  <si>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</si>
  <si>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</si>
  <si>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</si>
  <si>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</si>
  <si>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</si>
  <si>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</si>
  <si>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</si>
  <si>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</si>
  <si>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</si>
  <si>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</si>
  <si>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</si>
  <si>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</si>
  <si>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</si>
  <si>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</si>
  <si>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</si>
  <si>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</si>
  <si>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</si>
  <si>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</si>
  <si>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</si>
  <si>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</si>
  <si>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</si>
  <si>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</si>
  <si>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</si>
  <si>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</si>
  <si>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</si>
  <si>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</si>
  <si>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</si>
  <si>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</si>
  <si>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</si>
  <si>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</si>
  <si>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</si>
  <si>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</si>
  <si>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</si>
  <si>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</si>
  <si>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</si>
  <si>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</si>
  <si>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</si>
  <si>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</si>
  <si>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</si>
  <si>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</si>
  <si>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</si>
  <si>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</si>
  <si>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</si>
  <si>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</si>
  <si>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</si>
  <si>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</si>
  <si>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</si>
  <si>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</si>
  <si>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</si>
  <si>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</si>
  <si>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</si>
  <si>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</si>
  <si>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</si>
  <si>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</si>
  <si>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</si>
  <si>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</si>
  <si>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</si>
  <si>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</si>
  <si>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</si>
  <si>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</si>
  <si>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</si>
  <si>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</si>
  <si>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</si>
  <si>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</si>
  <si>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</si>
  <si>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</si>
  <si>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</si>
  <si>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</si>
  <si>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</si>
  <si>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</si>
  <si>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</si>
  <si>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</si>
  <si>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</si>
  <si>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</si>
  <si>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</si>
  <si>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</si>
  <si>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</si>
  <si>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</si>
  <si>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</si>
  <si>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</si>
  <si>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</si>
  <si>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</si>
  <si>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</si>
  <si>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</si>
  <si>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</si>
  <si>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</si>
  <si>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</si>
  <si>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</si>
  <si>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</si>
  <si>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</si>
  <si>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</si>
  <si>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</si>
  <si>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</si>
  <si>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</si>
  <si>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</si>
  <si>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</si>
  <si>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</si>
  <si>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</si>
  <si>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</si>
  <si>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</si>
  <si>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</si>
  <si>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</si>
  <si>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</si>
  <si>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</si>
  <si>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</si>
  <si>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</si>
  <si>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</si>
  <si>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</si>
  <si>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</si>
  <si>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</si>
  <si>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</si>
  <si>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</si>
  <si>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</si>
  <si>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</si>
  <si>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</si>
  <si>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</si>
  <si>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</si>
  <si>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</si>
  <si>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</si>
  <si>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</si>
  <si>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</si>
  <si>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</si>
  <si>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</si>
  <si>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</si>
  <si>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</si>
  <si>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</si>
  <si>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</si>
  <si>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</si>
  <si>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</si>
  <si>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</si>
  <si>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</si>
  <si>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</si>
  <si>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</si>
  <si>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</si>
  <si>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</si>
  <si>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</si>
  <si>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</si>
  <si>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</si>
  <si>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</si>
  <si>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</si>
  <si>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</si>
  <si>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</si>
  <si>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</si>
  <si>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</si>
  <si>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</si>
  <si>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</si>
  <si>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</si>
  <si>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</si>
  <si>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</si>
  <si>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</si>
  <si>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</si>
  <si>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</si>
  <si>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</si>
  <si>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</si>
  <si>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</si>
  <si>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</si>
  <si>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</si>
  <si>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</si>
  <si>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</si>
  <si>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</si>
  <si>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</si>
  <si>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</si>
  <si>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</si>
  <si>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</si>
  <si>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</si>
  <si>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</si>
  <si>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</si>
  <si>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</si>
  <si>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</si>
  <si>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</si>
  <si>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</si>
  <si>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</si>
  <si>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</si>
  <si>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</si>
  <si>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</si>
  <si>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</si>
  <si>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</si>
  <si>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</si>
  <si>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</si>
  <si>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</si>
  <si>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</si>
  <si>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</si>
  <si>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</si>
  <si>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</si>
  <si>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</si>
  <si>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</si>
  <si>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</si>
  <si>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</si>
  <si>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</si>
  <si>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</si>
  <si>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</si>
  <si>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</si>
  <si>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</si>
  <si>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</si>
  <si>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</si>
  <si>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https://portal.eias.ru/Portal/DownloadPage.aspx?type=12&amp;guid=d225ff54-4286-490d-8487-ee9be8055ca2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</si>
  <si>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</si>
  <si>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</si>
  <si>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</si>
  <si>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</si>
  <si>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</si>
  <si>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</si>
  <si>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</si>
  <si>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</si>
  <si>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</si>
  <si>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</si>
  <si>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</si>
  <si>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</si>
  <si>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</si>
  <si>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</si>
  <si>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</si>
  <si>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</si>
  <si>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</si>
  <si>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</si>
  <si>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</si>
  <si>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</si>
  <si>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</si>
  <si>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</si>
  <si>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</si>
  <si>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</si>
  <si>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</si>
  <si>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</si>
  <si>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</si>
  <si>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</si>
  <si>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</si>
  <si>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</si>
  <si>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</si>
  <si>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</si>
  <si>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</si>
  <si>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</si>
  <si>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</si>
  <si>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</si>
  <si>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</si>
  <si>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</si>
  <si>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</si>
  <si>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</si>
  <si>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</si>
  <si>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</si>
  <si>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</si>
  <si>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</si>
  <si>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</si>
  <si>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</si>
  <si>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</si>
  <si>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</si>
  <si>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</si>
  <si>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</si>
  <si>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</si>
  <si>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</si>
  <si>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</si>
  <si>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</si>
  <si>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</si>
  <si>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</si>
  <si>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</si>
  <si>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</si>
  <si>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</si>
  <si>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</si>
  <si>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</si>
  <si>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</si>
  <si>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</si>
  <si>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</si>
  <si>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</si>
  <si>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</si>
  <si>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</si>
  <si>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</si>
  <si>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</si>
  <si>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</si>
  <si>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</si>
  <si>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</si>
  <si>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</si>
  <si>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</si>
  <si>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</si>
  <si>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</si>
  <si>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</si>
  <si>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</si>
  <si>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</si>
  <si>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</si>
  <si>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</si>
  <si>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</si>
  <si>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</si>
  <si>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</si>
  <si>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</si>
  <si>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</si>
  <si>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</si>
  <si>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</si>
  <si>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</si>
  <si>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</si>
  <si>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</si>
  <si>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</si>
  <si>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</si>
  <si>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</si>
  <si>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</si>
  <si>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</si>
  <si>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</si>
  <si>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</si>
  <si>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</si>
  <si>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</si>
  <si>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</si>
  <si>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</si>
  <si>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</si>
  <si>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</si>
  <si>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</si>
  <si>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</si>
  <si>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</si>
  <si>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</si>
  <si>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</si>
  <si>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</si>
  <si>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</si>
  <si>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</si>
  <si>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</si>
  <si>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</si>
  <si>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</si>
  <si>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</si>
  <si>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</si>
  <si>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</si>
  <si>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</si>
  <si>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</si>
  <si>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</si>
  <si>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</si>
  <si>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</si>
  <si>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</si>
  <si>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</si>
  <si>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</si>
  <si>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</si>
  <si>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</si>
  <si>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</si>
  <si>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</si>
  <si>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</si>
  <si>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</si>
  <si>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</si>
  <si>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</si>
  <si>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</si>
  <si>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</si>
  <si>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</si>
  <si>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</si>
  <si>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</si>
  <si>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</si>
  <si>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</si>
  <si>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</si>
  <si>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</si>
  <si>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</si>
  <si>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</si>
  <si>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</si>
  <si>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</si>
  <si>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</si>
  <si>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</si>
  <si>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</si>
  <si>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</si>
  <si>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</si>
  <si>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</si>
  <si>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</si>
  <si>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</si>
  <si>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</si>
  <si>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</si>
  <si>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</si>
  <si>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</si>
  <si>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</si>
  <si>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</si>
  <si>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</si>
  <si>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</si>
  <si>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</si>
  <si>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</si>
  <si>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</si>
  <si>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</si>
  <si>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</si>
  <si>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</si>
  <si>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</si>
  <si>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</si>
  <si>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</si>
  <si>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</si>
  <si>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</si>
  <si>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</si>
  <si>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</si>
  <si>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</si>
  <si>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</si>
  <si>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</si>
  <si>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</si>
  <si>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</si>
  <si>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</si>
  <si>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</si>
  <si>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</si>
  <si>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</si>
  <si>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</si>
  <si>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</si>
  <si>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</si>
  <si>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</si>
  <si>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</si>
  <si>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</si>
  <si>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</si>
  <si>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</si>
  <si>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</si>
  <si>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</si>
  <si>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</si>
  <si>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</si>
  <si>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</si>
  <si>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</si>
  <si>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</si>
  <si>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</si>
  <si>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</si>
  <si>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</si>
  <si>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</si>
  <si>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</si>
  <si>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</si>
  <si>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</si>
  <si>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</si>
  <si>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</si>
  <si>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</si>
  <si>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</si>
  <si>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</si>
  <si>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</si>
  <si>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</si>
  <si>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</si>
  <si>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</si>
  <si>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</si>
  <si>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</si>
  <si>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</si>
  <si>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</si>
  <si>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</si>
  <si>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</si>
  <si>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</si>
  <si>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</si>
  <si>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</si>
  <si>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</si>
  <si>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</si>
  <si>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</si>
  <si>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</si>
  <si>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</si>
  <si>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</si>
  <si>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</si>
  <si>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</si>
  <si>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</si>
  <si>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</si>
  <si>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</si>
  <si>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</si>
  <si>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</si>
  <si>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</si>
  <si>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</si>
  <si>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</si>
  <si>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</si>
  <si>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</si>
  <si>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</si>
  <si>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</si>
  <si>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</si>
  <si>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</si>
  <si>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</si>
  <si>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</si>
  <si>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</si>
  <si>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</si>
  <si>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</si>
  <si>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</si>
  <si>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</si>
  <si>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</si>
  <si>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</si>
  <si>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</si>
  <si>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</si>
  <si>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</si>
  <si>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</si>
  <si>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</si>
  <si>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</si>
  <si>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</si>
  <si>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</si>
  <si>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</si>
  <si>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</si>
  <si>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</si>
  <si>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</si>
  <si>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</si>
  <si>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</si>
  <si>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</si>
  <si>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</si>
  <si>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</si>
  <si>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</si>
  <si>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</si>
  <si>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</si>
  <si>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</si>
  <si>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</si>
  <si>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</si>
  <si>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</si>
  <si>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</si>
  <si>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</si>
  <si>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</si>
  <si>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</si>
  <si>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</si>
  <si>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</si>
  <si>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</si>
  <si>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</si>
  <si>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</si>
  <si>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</si>
  <si>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</si>
  <si>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</si>
  <si>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</si>
  <si>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</si>
  <si>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</si>
  <si>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</si>
  <si>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</si>
  <si>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</si>
  <si>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</si>
  <si>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</si>
  <si>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</si>
  <si>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</si>
  <si>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</si>
  <si>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</si>
  <si>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</si>
  <si>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</si>
  <si>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</si>
  <si>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</si>
  <si>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</si>
  <si>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</si>
  <si>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</si>
  <si>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</si>
  <si>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</si>
  <si>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</si>
  <si>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</si>
  <si>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</si>
  <si>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</si>
  <si>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</si>
  <si>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</si>
  <si>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</si>
  <si>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</si>
  <si>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</si>
  <si>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</si>
  <si>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</si>
  <si>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</si>
  <si>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</si>
  <si>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</si>
  <si>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</si>
  <si>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</si>
  <si>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</si>
  <si>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</si>
  <si>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</si>
  <si>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</si>
  <si>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</si>
  <si>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</si>
  <si>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</si>
  <si>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</si>
  <si>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</si>
  <si>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</si>
  <si>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</si>
  <si>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</si>
  <si>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</si>
  <si>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</si>
  <si>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</si>
  <si>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</si>
  <si>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</si>
  <si>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</si>
  <si>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</si>
  <si>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</si>
  <si>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</si>
  <si>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</si>
  <si>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</si>
  <si>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</si>
  <si>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</si>
  <si>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</si>
  <si>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</si>
  <si>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</si>
  <si>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</si>
  <si>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</si>
  <si>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</si>
  <si>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</si>
  <si>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</si>
  <si>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</si>
  <si>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</si>
  <si>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</si>
  <si>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</si>
  <si>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</si>
  <si>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</si>
  <si>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</si>
  <si>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</si>
  <si>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</si>
  <si>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</si>
  <si>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</si>
  <si>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</si>
  <si>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</si>
  <si>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</si>
  <si>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</si>
  <si>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</si>
  <si>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</si>
  <si>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</si>
  <si>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</si>
  <si>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</si>
  <si>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</si>
  <si>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</si>
  <si>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</si>
  <si>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</si>
  <si>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</si>
  <si>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</si>
  <si>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</si>
  <si>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</si>
  <si>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</si>
  <si>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</si>
  <si>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</si>
  <si>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</si>
  <si>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</si>
  <si>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</si>
  <si>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</si>
  <si>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</si>
  <si>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</si>
  <si>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</si>
  <si>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</si>
  <si>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</si>
  <si>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</si>
  <si>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</si>
  <si>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</si>
  <si>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</si>
  <si>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</si>
  <si>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</si>
  <si>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</si>
  <si>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</si>
  <si>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</si>
  <si>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</si>
  <si>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</si>
  <si>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</si>
  <si>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</si>
  <si>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</si>
  <si>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</si>
  <si>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</si>
  <si>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</si>
  <si>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</si>
  <si>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</si>
  <si>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</si>
  <si>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</si>
  <si>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</si>
  <si>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</si>
  <si>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</si>
  <si>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</si>
  <si>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</si>
  <si>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</si>
  <si>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</si>
  <si>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</si>
  <si>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</si>
  <si>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</si>
  <si>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</si>
  <si>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</si>
  <si>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</si>
  <si>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</si>
  <si>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</si>
  <si>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</si>
  <si>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</si>
  <si>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</si>
  <si>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</si>
  <si>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</si>
  <si>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</si>
  <si>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</si>
  <si>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</si>
  <si>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</si>
  <si>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</si>
  <si>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</si>
  <si>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</si>
  <si>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</si>
  <si>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</si>
  <si>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</si>
  <si>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</si>
  <si>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</si>
  <si>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</si>
  <si>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</si>
  <si>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</si>
  <si>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</si>
  <si>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</si>
  <si>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</si>
  <si>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</si>
  <si>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</si>
  <si>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</si>
  <si>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</si>
  <si>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</si>
  <si>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</si>
  <si>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</si>
  <si>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</si>
  <si>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</si>
  <si>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</si>
  <si>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</si>
  <si>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</si>
  <si>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</si>
  <si>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</si>
  <si>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</si>
  <si>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</si>
  <si>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</si>
  <si>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</si>
  <si>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</si>
  <si>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</si>
  <si>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</si>
  <si>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</si>
  <si>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</si>
  <si>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</si>
  <si>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</si>
  <si>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</si>
  <si>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</si>
  <si>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</si>
  <si>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</si>
  <si>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</si>
  <si>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</si>
  <si>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</si>
  <si>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</si>
  <si>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</si>
  <si>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</si>
  <si>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</si>
  <si>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</si>
  <si>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</si>
  <si>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</si>
  <si>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</si>
  <si>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</si>
  <si>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</si>
  <si>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</si>
  <si>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</si>
  <si>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</si>
  <si>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</si>
  <si>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</si>
  <si>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</si>
  <si>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</si>
  <si>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</si>
  <si>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</si>
  <si>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</si>
  <si>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</si>
  <si>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</si>
  <si>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</si>
  <si>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</si>
  <si>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</si>
  <si>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</si>
  <si>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</si>
  <si>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</si>
  <si>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</si>
  <si>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</si>
  <si>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</si>
  <si>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</si>
  <si>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</si>
  <si>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</si>
  <si>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</si>
  <si>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</si>
  <si>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</si>
  <si>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</si>
  <si>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</si>
  <si>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</si>
  <si>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</si>
  <si>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</si>
  <si>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</si>
  <si>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</si>
  <si>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</si>
  <si>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</si>
  <si>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</si>
  <si>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</si>
  <si>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</si>
  <si>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</si>
  <si>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</si>
  <si>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</si>
  <si>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</si>
  <si>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</si>
  <si>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</si>
  <si>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</si>
  <si>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</si>
  <si>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</si>
  <si>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</si>
  <si>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</si>
  <si>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</si>
  <si>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</si>
  <si>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</si>
  <si>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</si>
  <si>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</si>
  <si>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</si>
  <si>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</si>
  <si>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</si>
  <si>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</si>
  <si>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</si>
  <si>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</si>
  <si>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</si>
  <si>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</si>
  <si>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</si>
  <si>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</si>
  <si>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</si>
  <si>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</si>
  <si>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</si>
  <si>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</si>
  <si>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</si>
  <si>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</si>
  <si>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</si>
  <si>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</si>
  <si>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</si>
  <si>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</si>
  <si>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</si>
  <si>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</si>
  <si>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</si>
  <si>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</si>
  <si>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</si>
  <si>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</si>
  <si>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</si>
  <si>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</si>
  <si>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</si>
  <si>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</si>
  <si>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</si>
  <si>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</si>
  <si>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</si>
  <si>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</si>
  <si>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</si>
  <si>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</si>
  <si>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</si>
  <si>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</si>
  <si>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</si>
  <si>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</si>
  <si>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</si>
  <si>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</si>
  <si>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</si>
  <si>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</si>
  <si>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</si>
  <si>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</si>
  <si>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</si>
  <si>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</si>
  <si>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</si>
  <si>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</si>
  <si>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</si>
  <si>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</si>
  <si>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</si>
  <si>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</si>
  <si>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</si>
  <si>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</si>
  <si>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</si>
  <si>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</si>
  <si>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</si>
  <si>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</si>
  <si>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</si>
  <si>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</si>
  <si>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</si>
  <si>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</si>
  <si>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</si>
  <si>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</si>
  <si>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</si>
  <si>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</si>
  <si>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</si>
  <si>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</si>
  <si>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</si>
  <si>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</si>
  <si>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</si>
  <si>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</si>
  <si>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</si>
  <si>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</si>
  <si>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</si>
  <si>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</si>
  <si>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</si>
  <si>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</si>
  <si>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</si>
  <si>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</si>
  <si>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</si>
  <si>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</si>
  <si>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</si>
  <si>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</si>
  <si>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</si>
  <si>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</si>
  <si>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</si>
  <si>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</si>
  <si>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</si>
  <si>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</si>
  <si>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</si>
  <si>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</si>
  <si>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</si>
  <si>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</si>
  <si>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</si>
  <si>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</si>
  <si>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</si>
  <si>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</si>
  <si>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</si>
  <si>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</si>
  <si>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</si>
  <si>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</si>
  <si>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</si>
  <si>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</si>
  <si>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</si>
  <si>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</si>
  <si>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</si>
  <si>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</si>
  <si>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</si>
  <si>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</si>
  <si>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</si>
  <si>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</si>
  <si>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</si>
  <si>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</si>
  <si>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</si>
  <si>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</si>
  <si>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</si>
  <si>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</si>
  <si>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</si>
  <si>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</si>
  <si>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</si>
  <si>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</si>
  <si>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</si>
  <si>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</si>
  <si>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</si>
  <si>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</si>
  <si>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</si>
  <si>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</si>
  <si>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</si>
  <si>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</si>
  <si>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</si>
  <si>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</si>
  <si>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</si>
  <si>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</si>
  <si>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</si>
  <si>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</si>
  <si>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</si>
  <si>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</si>
  <si>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</si>
  <si>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</si>
  <si>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</si>
  <si>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</si>
  <si>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</si>
  <si>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</si>
  <si>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</si>
  <si>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</si>
  <si>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</si>
  <si>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</si>
  <si>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</si>
  <si>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</si>
  <si>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</si>
  <si>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</si>
  <si>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</si>
  <si>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</si>
  <si>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</si>
  <si>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</si>
  <si>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</si>
  <si>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</si>
  <si>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</si>
  <si>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</si>
  <si>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</si>
  <si>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</si>
  <si>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</si>
  <si>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</si>
  <si>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</si>
  <si>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</si>
  <si>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</si>
  <si>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</si>
  <si>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</si>
  <si>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</si>
  <si>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</si>
  <si>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</si>
  <si>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</si>
  <si>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</si>
  <si>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</si>
  <si>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</si>
  <si>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</si>
  <si>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</si>
  <si>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</si>
  <si>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</si>
  <si>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</si>
  <si>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</si>
  <si>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</si>
  <si>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</si>
  <si>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</si>
  <si>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</si>
  <si>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</si>
  <si>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</si>
  <si>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</si>
  <si>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</si>
  <si>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</si>
  <si>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</si>
  <si>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</si>
  <si>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</si>
  <si>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</si>
  <si>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</si>
  <si>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</si>
  <si>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</si>
  <si>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</si>
  <si>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</si>
  <si>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</si>
  <si>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</si>
  <si>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</si>
  <si>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</si>
  <si>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</si>
  <si>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</si>
  <si>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</si>
  <si>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</si>
  <si>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</si>
  <si>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</si>
  <si>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</si>
  <si>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</si>
  <si>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</si>
  <si>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</si>
  <si>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</si>
  <si>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</si>
  <si>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</si>
  <si>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</si>
  <si>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</si>
  <si>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118,04 м3/сутки, в т.ч. на нужды пожаротушения 117,00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</si>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</sst>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225ff54-4286-490d-8487-ee9be8055ca2"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AA3F5-9744-2C57-2019-402A3421EC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4F5ED3-9DB2-44BE-0FA7-F1BFBDC98949}" mc:Ignorable="x14ac xr xr2 xr3">
  <sheetPr>
    <tabColor rgb="FFCCCCFF"/>
  </sheetPr>
  <dimension ref="A1:Q79"/>
  <sheetViews>
    <sheetView topLeftCell="C1" showGridLines="0" zoomScale="90" workbookViewId="0">
      <selection activeCell="F24" sqref="F24"/>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PP108.OPEN.INFO.PRICE.COLDVSNA.EIAS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холодного водоснабжения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45512.40299768518</v>
      </c>
      <c r="G11" s="151"/>
      <c r="H11" s="847" t="s">
        <v>22</v>
      </c>
      <c r="J11" s="950" t="s">
        <v>23</v>
      </c>
      <c r="Q11" s="148">
        <v>0</v>
      </c>
    </row>
    <row customHeight="1" ht="22.5">
      <c r="A12" s="2172"/>
      <c r="D12" s="149"/>
      <c r="E12" s="1239" t="s">
        <v>24</v>
      </c>
      <c r="F12" s="2804">
        <v>46061.40314814815</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45512.40329861111</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5BA3457-7C56-C479-9E85-47FF4271E2CC}"/>
    <hyperlink ref="H17" location="Титульный!H9" display="Как заполнить?" tooltip="Помощь по работе с полями отчётной формы" xr:uid="{2A228CA8-2366-AC1B-47FF-4D576290980B}"/>
    <hyperlink ref="H39" location="Титульный!H9" display="Как заполнить?" tooltip="Помощь по работе с полями отчётной формы" xr:uid="{66D518A7-97A5-5248-C437-8B09EBC01E46}"/>
    <hyperlink ref="H62" location="Титульный!H9" display="Как заполнить?" tooltip="Помощь по работе с полями отчётной формы" xr:uid="{A20D2004-8752-ADAF-C822-F82E47D55B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C4AD3-A0A3-F02D-3687-F58994F4B5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F6F5-19E8-3CBD-966D-3BAB016AA6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холодного водоснабжения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7A5F1-EB5E-CE64-7D03-63EA4CE46153}"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c r="A99" s="395"/>
      <c r="C99" s="283"/>
      <c r="D99" s="2209">
        <v>5</v>
      </c>
      <c r="E99" s="2217" t="s">
        <v>242</v>
      </c>
      <c r="F99" s="2219" t="s">
        <v>62</v>
      </c>
      <c r="G99" s="5250" t="str">
        <f>INDEX(VD_NAME_LIST,MATCH("4189677",VD_ID_LIST,0))</f>
        <v>Подключение (технологическое присоединение) к централизованной системе водоснабжения</v>
      </c>
      <c r="H99" s="5072"/>
      <c r="I99" s="5072">
        <v>1</v>
      </c>
      <c r="J99" s="5043" t="s">
        <v>243</v>
      </c>
      <c r="K99" s="3204" t="s">
        <v>62</v>
      </c>
      <c r="L99" s="5041"/>
      <c r="M99" s="5041" t="s">
        <v>110</v>
      </c>
      <c r="N99" s="5039" t="str">
        <f>IF(Z99="","",INDEX(TERRITORY_MR_LIST,MATCH(Z99,TERRITORY_LIST_ID,0)))</f>
        <v>Территория 1</v>
      </c>
      <c r="O99" s="3204" t="s">
        <v>19</v>
      </c>
      <c r="P99" s="5041"/>
      <c r="Q99" s="5041" t="s">
        <v>110</v>
      </c>
      <c r="R99" s="5251" t="s">
        <v>28</v>
      </c>
      <c r="S99" s="5065" t="s">
        <v>19</v>
      </c>
      <c r="T99" s="5065"/>
      <c r="U99" s="5065" t="s">
        <v>110</v>
      </c>
      <c r="V99" s="5066"/>
      <c r="W99" s="5043"/>
      <c r="X99" s="1341"/>
      <c r="Y99" s="1341"/>
      <c r="Z99" s="1341" t="s">
        <v>99</v>
      </c>
      <c r="AA99" s="1341"/>
      <c r="AB99" s="1341" t="s">
        <v>244</v>
      </c>
      <c r="AC99" s="1341" t="s">
        <v>245</v>
      </c>
      <c r="AD99" s="1341" t="s">
        <v>246</v>
      </c>
      <c r="AE99" s="1341" t="s">
        <v>247</v>
      </c>
      <c r="AF99" s="1341" t="s">
        <v>248</v>
      </c>
      <c r="AG99" s="1341"/>
      <c r="AH99" s="1341" t="str">
        <f>IF($E$99=0,"",$E$99)</f>
        <v>Тариф на подключение (технологическое присоединение) к централизованной системе холодного водоснабжения</v>
      </c>
      <c r="AI99" s="1341" t="str">
        <f>IF($G$99=0,"",$G$99)</f>
        <v>Подключение (технологическое присоединение) к централизованной системе водоснабжения</v>
      </c>
      <c r="AJ99" s="134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1" t="str">
        <f>IF($K$99="нет","без дифференциации",IF($N$99=0,"",$N$99))</f>
        <v>Территория 1</v>
      </c>
      <c r="AL99" s="1341" t="str">
        <f>IF($O$99="нет","без дифференциации",IF($R$99=0,"",$R$99))</f>
        <v>без дифференциации</v>
      </c>
      <c r="AM99" s="1341" t="str">
        <f>IF($S$99="нет","без дифференциации",IF($V$99=0,"",$V$99))</f>
        <v>без дифференциации</v>
      </c>
      <c r="AN99" s="1846">
        <f>$I$99</f>
        <v>1</v>
      </c>
      <c r="AO99" s="1341" t="str">
        <f>$I$99&amp;"."&amp;$M$99</f>
        <v>1.1</v>
      </c>
      <c r="AP99" s="1340" t="str">
        <f>$I$99&amp;"."&amp;$M$99&amp;"."&amp;$Q$99</f>
        <v>1.1.1</v>
      </c>
      <c r="AQ99" s="1340" t="str">
        <f>$I$99&amp;"."&amp;$M$99&amp;"."&amp;$Q$99&amp;"."&amp;$U$99</f>
        <v>1.1.1.1</v>
      </c>
      <c r="AR99" s="1541">
        <v>0</v>
      </c>
    </row>
    <row s="5071" customFormat="1" customHeight="1" ht="17.25">
      <c r="A100" s="395"/>
      <c r="C100" s="394"/>
      <c r="D100" s="2209"/>
      <c r="E100" s="2217"/>
      <c r="F100" s="2220"/>
      <c r="G100" s="5250"/>
      <c r="H100" s="5072"/>
      <c r="I100" s="5072"/>
      <c r="J100" s="5043"/>
      <c r="K100" s="5062"/>
      <c r="L100" s="5041"/>
      <c r="M100" s="5041"/>
      <c r="N100" s="5039"/>
      <c r="O100" s="5062"/>
      <c r="P100" s="5041"/>
      <c r="Q100" s="5041"/>
      <c r="R100" s="5251" t="s">
        <v>28</v>
      </c>
      <c r="S100" s="5065"/>
      <c r="T100" s="5067"/>
      <c r="U100" s="5068"/>
      <c r="V100" s="5068"/>
      <c r="W100" s="504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c r="A101" s="395"/>
      <c r="C101" s="394"/>
      <c r="D101" s="2210"/>
      <c r="E101" s="2218"/>
      <c r="F101" s="2220"/>
      <c r="G101" s="5252"/>
      <c r="H101" s="5220"/>
      <c r="I101" s="5220"/>
      <c r="J101" s="5052"/>
      <c r="K101" s="5062"/>
      <c r="L101" s="5220"/>
      <c r="M101" s="5220"/>
      <c r="N101" s="5053"/>
      <c r="O101" s="3013"/>
      <c r="P101" s="5253"/>
      <c r="Q101" s="5254"/>
      <c r="R101" s="5255" t="s">
        <v>249</v>
      </c>
      <c r="S101" s="5256"/>
      <c r="T101" s="5257"/>
      <c r="U101" s="5258"/>
      <c r="V101" s="5259"/>
      <c r="W101" s="5260"/>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c r="A102" s="395"/>
      <c r="C102" s="394"/>
      <c r="D102" s="2210"/>
      <c r="E102" s="2218"/>
      <c r="F102" s="2220"/>
      <c r="G102" s="5252"/>
      <c r="H102" s="5220"/>
      <c r="I102" s="5220"/>
      <c r="J102" s="5052"/>
      <c r="K102" s="3013"/>
      <c r="L102" s="5261"/>
      <c r="M102" s="5262"/>
      <c r="N102" s="5263" t="s">
        <v>250</v>
      </c>
      <c r="O102" s="5264"/>
      <c r="P102" s="5265"/>
      <c r="Q102" s="5266"/>
      <c r="R102" s="5267"/>
      <c r="S102" s="5268"/>
      <c r="T102" s="5269"/>
      <c r="U102" s="5270"/>
      <c r="V102" s="5271"/>
      <c r="W102" s="5272"/>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c r="A103" s="395"/>
      <c r="C103" s="394"/>
      <c r="D103" s="2210"/>
      <c r="E103" s="2218"/>
      <c r="F103" s="2221"/>
      <c r="G103" s="5252"/>
      <c r="H103" s="5273"/>
      <c r="I103" s="5274"/>
      <c r="J103" s="5275" t="s">
        <v>251</v>
      </c>
      <c r="K103" s="5276"/>
      <c r="L103" s="5277"/>
      <c r="M103" s="5278"/>
      <c r="N103" s="5279"/>
      <c r="O103" s="5280"/>
      <c r="P103" s="5281"/>
      <c r="Q103" s="5282"/>
      <c r="R103" s="5283"/>
      <c r="S103" s="5284"/>
      <c r="T103" s="5285"/>
      <c r="U103" s="5286"/>
      <c r="V103" s="5287"/>
      <c r="W103" s="5288"/>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252</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253</v>
      </c>
      <c r="AD105" s="1341" t="s">
        <v>254</v>
      </c>
      <c r="AE105" s="1341" t="s">
        <v>255</v>
      </c>
      <c r="AF105" s="1341" t="s">
        <v>256</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257</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258</v>
      </c>
      <c r="AD110" s="1341" t="s">
        <v>259</v>
      </c>
      <c r="AE110" s="1341" t="s">
        <v>260</v>
      </c>
      <c r="AF110" s="1341" t="s">
        <v>261</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262</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263</v>
      </c>
      <c r="AD115" s="1341" t="s">
        <v>264</v>
      </c>
      <c r="AE115" s="1341" t="s">
        <v>265</v>
      </c>
      <c r="AF115" s="1341" t="s">
        <v>266</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hidden="1">
      <c r="A121" s="395"/>
      <c r="C121" s="283"/>
      <c r="D121" s="2209">
        <v>1</v>
      </c>
      <c r="E121" s="2217" t="s">
        <v>267</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268</v>
      </c>
      <c r="AD121" s="1341" t="s">
        <v>269</v>
      </c>
      <c r="AE121" s="1341" t="s">
        <v>270</v>
      </c>
      <c r="AF121" s="1341" t="s">
        <v>271</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hidden="1">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hidden="1">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hidden="1">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hidden="1">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hidden="1">
      <c r="A126" s="395"/>
      <c r="C126" s="283"/>
      <c r="D126" s="2209">
        <v>2</v>
      </c>
      <c r="E126" s="2217" t="s">
        <v>272</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273</v>
      </c>
      <c r="AD126" s="1341" t="s">
        <v>274</v>
      </c>
      <c r="AE126" s="1341" t="s">
        <v>275</v>
      </c>
      <c r="AF126" s="1341" t="s">
        <v>276</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hidden="1">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hidden="1">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hidden="1">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hidden="1">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hidden="1">
      <c r="A131" s="395"/>
      <c r="C131" s="283"/>
      <c r="D131" s="2209">
        <v>3</v>
      </c>
      <c r="E131" s="2217" t="s">
        <v>277</v>
      </c>
      <c r="F131" s="2219" t="s">
        <v>19</v>
      </c>
      <c r="G131" s="2217"/>
      <c r="H131" s="2222"/>
      <c r="I131" s="2224"/>
      <c r="J131" s="2226"/>
      <c r="K131" s="2211"/>
      <c r="L131" s="2211"/>
      <c r="M131" s="2211"/>
      <c r="N131" s="2213"/>
      <c r="O131" s="2211"/>
      <c r="P131" s="2211"/>
      <c r="Q131" s="2211"/>
      <c r="R131" s="2216"/>
      <c r="S131" s="2211"/>
      <c r="T131" s="2017"/>
      <c r="U131" s="2017"/>
      <c r="V131" s="2019"/>
      <c r="W131" s="1370"/>
      <c r="X131" s="1341"/>
      <c r="Y131" s="1341"/>
      <c r="Z131" s="1341"/>
      <c r="AA131" s="1341"/>
      <c r="AB131" s="1341"/>
      <c r="AC131" s="1341" t="s">
        <v>278</v>
      </c>
      <c r="AD131" s="1341" t="s">
        <v>279</v>
      </c>
      <c r="AE131" s="1341" t="s">
        <v>280</v>
      </c>
      <c r="AF131" s="1341" t="s">
        <v>281</v>
      </c>
      <c r="AG131" s="1341"/>
      <c r="AH131" s="1341" t="str">
        <f>IF($E$131=0,"",$E$131)</f>
        <v>Тариф на подключение (технологическое присоединение) к централизованной системе водоотведения</v>
      </c>
      <c r="AI131" s="1341" t="str">
        <f>IF($G$131=0,"",$G$131)</f>
        <v/>
      </c>
      <c r="AJ131" s="1341" t="str">
        <f>IF($J$131=0,"",$J$131)</f>
        <v/>
      </c>
      <c r="AK131" s="1341" t="str">
        <f>IF($K$131="нет","без дифференциации",IF($N$131=0,"",$N$131))</f>
        <v/>
      </c>
      <c r="AL131" s="1341" t="str">
        <f>IF($O$131="нет","без дифференциации",IF($R$131=0,"",$R$131))</f>
        <v/>
      </c>
      <c r="AM131" s="1341" t="str">
        <f>IF($S$131="нет","без дифференциации",IF($V$131=0,"",$V$131))</f>
        <v/>
      </c>
      <c r="AN131" s="1846">
        <f>$I$131</f>
        <v>0</v>
      </c>
      <c r="AO131" s="1341" t="str">
        <f>$I$131&amp;"."&amp;$M$131</f>
        <v>.</v>
      </c>
      <c r="AP131" s="1340" t="str">
        <f>$I$131&amp;"."&amp;$M$131&amp;"."&amp;$Q$131</f>
        <v>..</v>
      </c>
      <c r="AQ131" s="1340" t="str">
        <f>$I$131&amp;"."&amp;$M$131&amp;"."&amp;$Q$131&amp;"."&amp;$U$131</f>
        <v>...</v>
      </c>
      <c r="AR131" s="1541">
        <v>0</v>
      </c>
    </row>
    <row s="5071" customFormat="1" customHeight="1" ht="17.25" hidden="1">
      <c r="A132" s="395"/>
      <c r="C132" s="394"/>
      <c r="D132" s="2209"/>
      <c r="E132" s="2217"/>
      <c r="F132" s="2220"/>
      <c r="G132" s="2217"/>
      <c r="H132" s="2223"/>
      <c r="I132" s="2225"/>
      <c r="J132" s="2227"/>
      <c r="K132" s="2212"/>
      <c r="L132" s="2212"/>
      <c r="M132" s="2212"/>
      <c r="N132" s="2214"/>
      <c r="O132" s="2212"/>
      <c r="P132" s="2212"/>
      <c r="Q132" s="2212"/>
      <c r="R132" s="2215"/>
      <c r="S132" s="2212"/>
      <c r="T132" s="2022"/>
      <c r="U132" s="2022"/>
      <c r="V132" s="2022"/>
      <c r="W132" s="202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hidden="1">
      <c r="A133" s="395"/>
      <c r="C133" s="394"/>
      <c r="D133" s="2210"/>
      <c r="E133" s="2218"/>
      <c r="F133" s="2220"/>
      <c r="G133" s="2218"/>
      <c r="H133" s="2223"/>
      <c r="I133" s="2225"/>
      <c r="J133" s="2228"/>
      <c r="K133" s="2212"/>
      <c r="L133" s="2212"/>
      <c r="M133" s="2212"/>
      <c r="N133" s="2215"/>
      <c r="O133" s="2212"/>
      <c r="P133" s="2018"/>
      <c r="Q133" s="2022"/>
      <c r="R133" s="2022"/>
      <c r="S133" s="403"/>
      <c r="T133" s="403"/>
      <c r="U133" s="403"/>
      <c r="V133" s="403"/>
      <c r="W133" s="2023"/>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hidden="1">
      <c r="A134" s="395"/>
      <c r="C134" s="394"/>
      <c r="D134" s="2210"/>
      <c r="E134" s="2218"/>
      <c r="F134" s="2220"/>
      <c r="G134" s="2218"/>
      <c r="H134" s="2223"/>
      <c r="I134" s="2225"/>
      <c r="J134" s="2228"/>
      <c r="K134" s="2212"/>
      <c r="L134" s="2022"/>
      <c r="M134" s="2022"/>
      <c r="N134" s="2022"/>
      <c r="O134" s="2022"/>
      <c r="P134" s="2022"/>
      <c r="Q134" s="2022"/>
      <c r="R134" s="2022"/>
      <c r="S134" s="403"/>
      <c r="T134" s="403"/>
      <c r="U134" s="403"/>
      <c r="V134" s="403"/>
      <c r="W134" s="2023"/>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hidden="1">
      <c r="A135" s="395"/>
      <c r="C135" s="394"/>
      <c r="D135" s="2210"/>
      <c r="E135" s="2218"/>
      <c r="F135" s="2221"/>
      <c r="G135" s="2218"/>
      <c r="H135" s="1373"/>
      <c r="I135" s="2020"/>
      <c r="J135" s="2020"/>
      <c r="K135" s="2020"/>
      <c r="L135" s="2020"/>
      <c r="M135" s="2020"/>
      <c r="N135" s="2020"/>
      <c r="O135" s="2020"/>
      <c r="P135" s="2020"/>
      <c r="Q135" s="2020"/>
      <c r="R135" s="2020"/>
      <c r="S135" s="1375"/>
      <c r="T135" s="1375"/>
      <c r="U135" s="1375"/>
      <c r="V135" s="1375"/>
      <c r="W135" s="2021"/>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BF8D-A7E3-4774-DDE3-12C593AF0E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5A0B4-A09A-BA8D-195F-C6B3C8CEC4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холодное водоснабжение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85994-B434-E621-34C8-B28D07C8F69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hidden="1" customWidth="1"/>
    <col min="23" max="23" style="4528" width="1.7109375" hidden="1" customWidth="1"/>
    <col min="24" max="26" style="4528" width="19.8515625" customWidth="1"/>
    <col min="27" max="27" style="4528" width="1.7109375" hidden="1" customWidth="1"/>
    <col min="28" max="29" style="4528" width="19.8515625" hidden="1" customWidth="1"/>
    <col min="30" max="30" style="4528" width="1.7109375" hidden="1" customWidth="1"/>
    <col min="31" max="32" style="4528" width="103.7109375" hidden="1" customWidth="1"/>
    <col min="33" max="33" style="4528" width="103.7109375" customWidth="1"/>
    <col min="34"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холодное водоснабжение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холодного водоснабжения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E79D4-73F5-D7CF-900C-322F177C62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E9B87-00D6-F4B3-EEC9-F7ADCF58AA3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15AD8-A07F-D71B-3BF2-D61BCF3EA3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BC12-DBA4-7A42-1575-4AA5C1DC2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B3207-F7CE-E159-B68F-7692DEF18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45512.40329861111</v>
      </c>
      <c r="W30" s="2338"/>
      <c r="X30" s="2338"/>
      <c r="Y30" s="2338"/>
      <c r="Z30" s="2338"/>
      <c r="AA30" s="2338"/>
      <c r="AB30" s="2338"/>
      <c r="AC30" s="1709"/>
      <c r="AD30" s="2338" t="str">
        <f>IF(TITLE_DATE_PR_CHANGE="",IF(TITLE_DATE_PR="","",TITLE_DATE_PR),TITLE_DATE_PR_CHANGE)</f>
        <v>45512.40329861111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45/3</v>
      </c>
      <c r="W31" s="2325"/>
      <c r="X31" s="2325"/>
      <c r="Y31" s="2325"/>
      <c r="Z31" s="2325"/>
      <c r="AA31" s="2325"/>
      <c r="AB31" s="2325"/>
      <c r="AC31" s="1709"/>
      <c r="AD31" s="2325" t="str">
        <f>IF(TITLE_NUMBER_PR_CHANGE="",IF(TITLE_NUMBER_PR="","",TITLE_NUMBER_PR),TITLE_NUMBER_PR_CHANGE)</f>
        <v>45/3</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45512.40329861111</v>
      </c>
      <c r="W34" s="2338"/>
      <c r="X34" s="2338"/>
      <c r="Y34" s="2338"/>
      <c r="Z34" s="2338"/>
      <c r="AA34" s="2338"/>
      <c r="AB34" s="2338"/>
      <c r="AC34" s="1709"/>
      <c r="AD34" s="2338" t="str">
        <f>IF(TITLE_DATE_PR_CHANGE="",IF(TITLE_DATE_PR="","",TITLE_DATE_PR),TITLE_DATE_PR_CHANGE)</f>
        <v>45512.40329861111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45/3</v>
      </c>
      <c r="W35" s="2325"/>
      <c r="X35" s="2325"/>
      <c r="Y35" s="2325"/>
      <c r="Z35" s="2325"/>
      <c r="AA35" s="2325"/>
      <c r="AB35" s="2325"/>
      <c r="AC35" s="1709"/>
      <c r="AD35" s="2325" t="str">
        <f>IF(TITLE_NUMBER_PR_CHANGE="",IF(TITLE_NUMBER_PR="","",TITLE_NUMBER_PR),TITLE_NUMBER_PR_CHANGE)</f>
        <v>45/3</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CE44B-7E08-7FF5-4504-B95D145AE2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45512.40329861111</v>
      </c>
      <c r="W30" s="2338"/>
      <c r="X30" s="2338"/>
      <c r="Y30" s="2338"/>
      <c r="Z30" s="2338"/>
      <c r="AA30" s="2338"/>
      <c r="AB30" s="2338"/>
      <c r="AC30" s="1709"/>
      <c r="AD30" s="2338" t="str">
        <f>IF(TITLE_DATE_PR_CHANGE="",IF(TITLE_DATE_PR="","",TITLE_DATE_PR),TITLE_DATE_PR_CHANGE)</f>
        <v>45512.40329861111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45/3</v>
      </c>
      <c r="W31" s="2325"/>
      <c r="X31" s="2325"/>
      <c r="Y31" s="2325"/>
      <c r="Z31" s="2325"/>
      <c r="AA31" s="2325"/>
      <c r="AB31" s="2325"/>
      <c r="AC31" s="1709"/>
      <c r="AD31" s="2325" t="str">
        <f>IF(TITLE_NUMBER_PR_CHANGE="",IF(TITLE_NUMBER_PR="","",TITLE_NUMBER_PR),TITLE_NUMBER_PR_CHANGE)</f>
        <v>45/3</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45512.40329861111</v>
      </c>
      <c r="W34" s="2338"/>
      <c r="X34" s="2338"/>
      <c r="Y34" s="2338"/>
      <c r="Z34" s="2338"/>
      <c r="AA34" s="2338"/>
      <c r="AB34" s="2338"/>
      <c r="AC34" s="1709"/>
      <c r="AD34" s="2338" t="str">
        <f>IF(TITLE_DATE_PR_CHANGE="",IF(TITLE_DATE_PR="","",TITLE_DATE_PR),TITLE_DATE_PR_CHANGE)</f>
        <v>45512.40329861111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45/3</v>
      </c>
      <c r="W35" s="2325"/>
      <c r="X35" s="2325"/>
      <c r="Y35" s="2325"/>
      <c r="Z35" s="2325"/>
      <c r="AA35" s="2325"/>
      <c r="AB35" s="2325"/>
      <c r="AC35" s="1709"/>
      <c r="AD35" s="2325" t="str">
        <f>IF(TITLE_NUMBER_PR_CHANGE="",IF(TITLE_NUMBER_PR="","",TITLE_NUMBER_PR),TITLE_NUMBER_PR_CHANGE)</f>
        <v>45/3</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2FD71-77C1-DFCC-27E5-5F91355B80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F8F8E-D501-C811-6D85-B101EA5C20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FABBA-A32B-7227-E056-20BB456B8C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FE453-0426-86C9-66D3-9F7CE29D05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72A54-726F-4DA2-77BF-9DF73B78C8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249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250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45512.40329861111</v>
      </c>
      <c r="Y34" s="2338"/>
      <c r="Z34" s="2338"/>
      <c r="AA34" s="2338"/>
      <c r="AB34" s="2338"/>
      <c r="AC34" s="2338"/>
      <c r="AD34" s="2338"/>
      <c r="AE34" s="2338"/>
      <c r="AF34" s="400"/>
      <c r="AG34" s="2338" t="str">
        <f>IF(TITLE_DATE_PR_CHANGE="",IF(TITLE_DATE_PR="","",TITLE_DATE_PR),TITLE_DATE_PR_CHANGE)</f>
        <v>45512.40329861111</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45/3</v>
      </c>
      <c r="Y35" s="2325"/>
      <c r="Z35" s="2325"/>
      <c r="AA35" s="2325"/>
      <c r="AB35" s="2325"/>
      <c r="AC35" s="2325"/>
      <c r="AD35" s="2325"/>
      <c r="AE35" s="2325"/>
      <c r="AF35" s="400"/>
      <c r="AG35" s="2325" t="str">
        <f>IF(TITLE_NUMBER_PR_CHANGE="",IF(TITLE_NUMBER_PR="","",TITLE_NUMBER_PR),TITLE_NUMBER_PR_CHANGE)</f>
        <v>45/3</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45512.40329861111</v>
      </c>
      <c r="Y38" s="2338"/>
      <c r="Z38" s="2338"/>
      <c r="AA38" s="2338"/>
      <c r="AB38" s="2338"/>
      <c r="AC38" s="2338"/>
      <c r="AD38" s="2338"/>
      <c r="AE38" s="2338"/>
      <c r="AF38" s="400"/>
      <c r="AG38" s="2338" t="str">
        <f>IF(TITLE_DATE_PR_CHANGE="",IF(TITLE_DATE_PR="","",TITLE_DATE_PR),TITLE_DATE_PR_CHANGE)</f>
        <v>45512.40329861111</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45/3</v>
      </c>
      <c r="Y39" s="2325"/>
      <c r="Z39" s="2325"/>
      <c r="AA39" s="2325"/>
      <c r="AB39" s="2325"/>
      <c r="AC39" s="2325"/>
      <c r="AD39" s="2325"/>
      <c r="AE39" s="2325"/>
      <c r="AF39" s="400"/>
      <c r="AG39" s="2325" t="str">
        <f>IF(TITLE_NUMBER_PR_CHANGE="",IF(TITLE_NUMBER_PR="","",TITLE_NUMBER_PR),TITLE_NUMBER_PR_CHANGE)</f>
        <v>45/3</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249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250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251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D2646-ACBE-828D-FC6E-C45E9876BC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249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250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45512.40329861111</v>
      </c>
      <c r="W31" s="2338"/>
      <c r="X31" s="2338"/>
      <c r="Y31" s="2338"/>
      <c r="Z31" s="2338"/>
      <c r="AA31" s="400"/>
      <c r="AB31" s="2338" t="str">
        <f>IF(TITLE_DATE_PR_CHANGE="",IF(TITLE_DATE_PR="","",TITLE_DATE_PR),TITLE_DATE_PR_CHANGE)</f>
        <v>45512.40329861111</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45/3</v>
      </c>
      <c r="W32" s="2325"/>
      <c r="X32" s="2325"/>
      <c r="Y32" s="2325"/>
      <c r="Z32" s="2325"/>
      <c r="AA32" s="400"/>
      <c r="AB32" s="2325" t="str">
        <f>IF(TITLE_NUMBER_PR_CHANGE="",IF(TITLE_NUMBER_PR="","",TITLE_NUMBER_PR),TITLE_NUMBER_PR_CHANGE)</f>
        <v>45/3</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45512.40329861111</v>
      </c>
      <c r="W35" s="2338"/>
      <c r="X35" s="2338"/>
      <c r="Y35" s="2338"/>
      <c r="Z35" s="2338"/>
      <c r="AA35" s="400"/>
      <c r="AB35" s="2338" t="str">
        <f>IF(TITLE_DATE_PR_CHANGE="",IF(TITLE_DATE_PR="","",TITLE_DATE_PR),TITLE_DATE_PR_CHANGE)</f>
        <v>45512.40329861111</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45/3</v>
      </c>
      <c r="W36" s="2325"/>
      <c r="X36" s="2325"/>
      <c r="Y36" s="2325"/>
      <c r="Z36" s="2325"/>
      <c r="AA36" s="400"/>
      <c r="AB36" s="2325" t="str">
        <f>IF(TITLE_NUMBER_PR_CHANGE="",IF(TITLE_NUMBER_PR="","",TITLE_NUMBER_PR),TITLE_NUMBER_PR_CHANGE)</f>
        <v>45/3</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249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250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250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251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36B0E-119F-66D7-0F7C-D12E0982E3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31FA-E6D2-0C85-9CC4-671BB0117C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684D4-D98F-1A95-C768-78D80D51A5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7A83C-B876-3DAE-5F2D-A5771ED10C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2E0CF-BB6C-E734-8F54-BDA10F104A6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249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250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45512.40329861111</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45/3</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45512.40329861111</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45/3</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249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250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250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251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83A8C-5CF9-E894-4BD4-B536C722F3FE}" mc:Ignorable="x14ac xr xr2 xr3">
  <sheetPr>
    <tabColor theme="6" tint="0.4"/>
  </sheetPr>
  <dimension ref="A1:BI69"/>
  <sheetViews>
    <sheetView showGridLines="0" zoomScale="90" workbookViewId="0">
      <pane xSplit="29" ySplit="45" topLeftCell="AJ47" activePane="bottomRight" state="frozen"/>
      <selection pane="bottomLeft" activeCell="A46" sqref="A46"/>
      <selection pane="topRight" activeCell="AD1" sqref="AD1"/>
      <selection pane="bottomRight" activeCell="T65" sqref="T64:BC65"/>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246</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246</v>
      </c>
      <c r="B47" s="1437" t="s">
        <v>247</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246</v>
      </c>
      <c r="B48" s="1437" t="s">
        <v>247</v>
      </c>
      <c r="C48" s="1437" t="s">
        <v>248</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1.1.1</v>
      </c>
      <c r="T48" s="383" t="s">
        <v>481</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246</v>
      </c>
      <c r="B49" s="1417" t="s">
        <v>247</v>
      </c>
      <c r="C49" s="1417" t="s">
        <v>248</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246</v>
      </c>
      <c r="B50" s="1417" t="s">
        <v>247</v>
      </c>
      <c r="C50" s="1417" t="s">
        <v>248</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246</v>
      </c>
      <c r="B51" s="1417" t="s">
        <v>247</v>
      </c>
      <c r="C51" s="1417" t="s">
        <v>248</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2.5">
      <c r="A52" s="1437" t="s">
        <v>246</v>
      </c>
      <c r="B52" s="1437" t="s">
        <v>247</v>
      </c>
      <c r="C52" s="1437" t="s">
        <v>248</v>
      </c>
      <c r="D52" s="1437" t="s">
        <v>515</v>
      </c>
      <c r="E52" s="2333"/>
      <c r="F52" s="2333"/>
      <c r="G52" s="2333"/>
      <c r="H52" s="2333"/>
      <c r="I52" s="2360"/>
      <c r="J52" s="2360"/>
      <c r="K52" s="2330" t="str">
        <f>S48&amp;".1"</f>
        <v>1.1.1.1</v>
      </c>
      <c r="L52" s="1438"/>
      <c r="P52" s="2331"/>
      <c r="Q52" s="2331"/>
      <c r="R52" s="431">
        <v>1</v>
      </c>
      <c r="S52" s="2415" t="str">
        <f>$K52</f>
        <v>1.1.1.1</v>
      </c>
      <c r="T52" s="2434" t="s">
        <v>516</v>
      </c>
      <c r="U52" s="374"/>
      <c r="V52" s="825"/>
      <c r="W52" s="1331"/>
      <c r="X52" s="825"/>
      <c r="Y52" s="1331"/>
      <c r="Z52" s="1808"/>
      <c r="AA52" s="1533" t="s">
        <v>62</v>
      </c>
      <c r="AB52" s="1808"/>
      <c r="AC52" s="1533" t="s">
        <v>62</v>
      </c>
      <c r="AD52" s="2259" t="s">
        <v>62</v>
      </c>
      <c r="AE52" s="2400"/>
      <c r="AF52" s="2279">
        <v>1</v>
      </c>
      <c r="AG52" s="2437">
        <v>118.04</v>
      </c>
      <c r="AH52" s="2181" t="s">
        <v>62</v>
      </c>
      <c r="AI52" s="2400"/>
      <c r="AJ52" s="2279">
        <v>1</v>
      </c>
      <c r="AK52" s="2401" t="s">
        <v>517</v>
      </c>
      <c r="AL52" s="2181" t="s">
        <v>62</v>
      </c>
      <c r="AM52" s="2266"/>
      <c r="AN52" s="2279">
        <v>1</v>
      </c>
      <c r="AO52" s="2431">
        <f>16/1000</f>
        <v>0.016</v>
      </c>
      <c r="AP52" s="2432" t="s">
        <v>62</v>
      </c>
      <c r="AQ52" s="385"/>
      <c r="AR52" s="1537">
        <v>1</v>
      </c>
      <c r="AS52" s="1540" t="s">
        <v>518</v>
      </c>
      <c r="AT52" s="825">
        <f>AU52*20%+AU52</f>
        <v>4.4637923076923</v>
      </c>
      <c r="AU52" s="1331">
        <f>3868.62/1000/1.04</f>
        <v>3.71982692307692</v>
      </c>
      <c r="AV52" s="825">
        <f>AW52*20%+AW52</f>
        <v>21875.0535</v>
      </c>
      <c r="AW52" s="1331">
        <f>291667.38/1000/AO52</f>
        <v>18229.21125</v>
      </c>
      <c r="AX52" s="5194">
        <v>45512.409479166665</v>
      </c>
      <c r="AY52" s="1533" t="s">
        <v>19</v>
      </c>
      <c r="AZ52" s="5289" t="s">
        <v>28</v>
      </c>
      <c r="BA52" s="1533" t="s">
        <v>62</v>
      </c>
      <c r="BB52" s="1422"/>
      <c r="BC52" s="2327" t="s">
        <v>501</v>
      </c>
      <c r="BE52" s="574"/>
      <c r="BF52" s="574" t="str">
        <f>IF(T52="","",T52)</f>
        <v>Плата за подключение (технологическое присоединение) объекта: "Нежилое здание", расположенного по адресу: РФ, Ставропольский край, г.о. г. Ставрополь, г. Ставрополь, ул. Косенко, 23/1, на земельном участке с кадастровым номером 26:12:030303:176 (заявитель - Мустафаев Рафик Мустафаевич) к централизованной системе холодного водоснабжения,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246</v>
      </c>
      <c r="B56" s="1437" t="s">
        <v>247</v>
      </c>
      <c r="C56" s="1437" t="s">
        <v>248</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45512.409479166665-</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246</v>
      </c>
      <c r="B57" s="1437" t="s">
        <v>247</v>
      </c>
      <c r="C57" s="1437" t="s">
        <v>248</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246</v>
      </c>
      <c r="B58" s="1417" t="s">
        <v>247</v>
      </c>
      <c r="C58" s="1417" t="s">
        <v>248</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246</v>
      </c>
      <c r="B59" s="1417" t="s">
        <v>247</v>
      </c>
      <c r="C59" s="1417" t="s">
        <v>248</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246</v>
      </c>
      <c r="B60" s="1417" t="s">
        <v>247</v>
      </c>
      <c r="C60" s="1417" t="s">
        <v>248</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246</v>
      </c>
      <c r="B61" s="1417" t="s">
        <v>247</v>
      </c>
      <c r="C61" s="1388"/>
      <c r="D61" s="1388"/>
      <c r="E61" s="2333"/>
      <c r="F61" s="2332"/>
      <c r="G61" s="1388"/>
      <c r="H61" s="1388"/>
      <c r="I61" s="1388"/>
      <c r="J61" s="1388"/>
      <c r="K61" s="1388"/>
      <c r="L61" s="153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246</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B9FB1-B6B7-E68D-2BA3-A984214A6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523</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523</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523</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523</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523</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523</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523</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D7B45-7A9A-D193-02D8-8967F13F94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274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274</v>
      </c>
      <c r="B42" s="1437" t="s">
        <v>275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274</v>
      </c>
      <c r="B43" s="1437" t="s">
        <v>275</v>
      </c>
      <c r="C43" s="1437" t="s">
        <v>276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274</v>
      </c>
      <c r="B44" s="1437" t="s">
        <v>275</v>
      </c>
      <c r="C44" s="1437" t="s">
        <v>276</v>
      </c>
      <c r="D44" s="1437" t="s">
        <v>524</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274</v>
      </c>
      <c r="B45" s="1437" t="s">
        <v>275</v>
      </c>
      <c r="C45" s="1437" t="s">
        <v>276</v>
      </c>
      <c r="D45" s="1437" t="s">
        <v>524</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274</v>
      </c>
      <c r="B46" s="1437" t="s">
        <v>275</v>
      </c>
      <c r="C46" s="1437" t="s">
        <v>276</v>
      </c>
      <c r="D46" s="1437" t="s">
        <v>524</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274</v>
      </c>
      <c r="B47" s="1437" t="s">
        <v>275</v>
      </c>
      <c r="C47" s="1437" t="s">
        <v>276</v>
      </c>
      <c r="D47" s="1437" t="s">
        <v>524</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274</v>
      </c>
      <c r="B48" s="1437" t="s">
        <v>275</v>
      </c>
      <c r="C48" s="1437" t="s">
        <v>276</v>
      </c>
      <c r="D48" s="1437" t="s">
        <v>524</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274</v>
      </c>
      <c r="B49" s="1437" t="s">
        <v>275</v>
      </c>
      <c r="C49" s="1437" t="s">
        <v>276</v>
      </c>
      <c r="D49" s="1437" t="s">
        <v>524</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274</v>
      </c>
      <c r="B50" s="1437" t="s">
        <v>275</v>
      </c>
      <c r="C50" s="1437" t="s">
        <v>276</v>
      </c>
      <c r="D50" s="1437" t="s">
        <v>524</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274</v>
      </c>
      <c r="B51" s="1417" t="s">
        <v>275</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274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0E882-F641-9125-F584-C3ACC48546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519</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520</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525</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526</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527</v>
      </c>
      <c r="AE41" s="2365"/>
      <c r="AF41" s="2365"/>
      <c r="AG41" s="2403"/>
      <c r="AH41" s="2402" t="s">
        <v>528</v>
      </c>
      <c r="AI41" s="2365"/>
      <c r="AJ41" s="2365"/>
      <c r="AK41" s="2403"/>
      <c r="AL41" s="2402" t="s">
        <v>529</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530</v>
      </c>
      <c r="AU42" s="2267"/>
      <c r="AV42" s="2266" t="s">
        <v>531</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279</v>
      </c>
      <c r="B47" s="1437" t="s">
        <v>280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279</v>
      </c>
      <c r="B48" s="1437" t="s">
        <v>280</v>
      </c>
      <c r="C48" s="1437" t="s">
        <v>281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519</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520</v>
      </c>
      <c r="BE48" s="574"/>
      <c r="BF48" s="574" t="str">
        <f>IF(T48="","",T48)</f>
        <v>Наименование централизованной системы водоотведения</v>
      </c>
      <c r="BG48" s="574"/>
      <c r="BH48" s="574"/>
      <c r="BI48" s="1229">
        <v>34</v>
      </c>
    </row>
    <row s="4037" customFormat="1" customHeight="1" ht="0">
      <c r="A49" s="1417" t="s">
        <v>279</v>
      </c>
      <c r="B49" s="1417" t="s">
        <v>280</v>
      </c>
      <c r="C49" s="1417" t="s">
        <v>281</v>
      </c>
      <c r="D49" s="1417" t="s">
        <v>532</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279</v>
      </c>
      <c r="B50" s="1417" t="s">
        <v>280</v>
      </c>
      <c r="C50" s="1417" t="s">
        <v>281</v>
      </c>
      <c r="D50" s="1417" t="s">
        <v>532</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279</v>
      </c>
      <c r="B51" s="1417" t="s">
        <v>280</v>
      </c>
      <c r="C51" s="1417" t="s">
        <v>281</v>
      </c>
      <c r="D51" s="1417" t="s">
        <v>532</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279</v>
      </c>
      <c r="B52" s="1437" t="s">
        <v>280</v>
      </c>
      <c r="C52" s="1437" t="s">
        <v>281</v>
      </c>
      <c r="D52" s="1437" t="s">
        <v>532</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525</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526</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279</v>
      </c>
      <c r="B56" s="1437" t="s">
        <v>280</v>
      </c>
      <c r="C56" s="1437" t="s">
        <v>281</v>
      </c>
      <c r="D56" s="1437" t="s">
        <v>532</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279</v>
      </c>
      <c r="B57" s="1437" t="s">
        <v>280</v>
      </c>
      <c r="C57" s="1437" t="s">
        <v>281</v>
      </c>
      <c r="D57" s="1437" t="s">
        <v>532</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279</v>
      </c>
      <c r="B58" s="1417" t="s">
        <v>280</v>
      </c>
      <c r="C58" s="1417" t="s">
        <v>281</v>
      </c>
      <c r="D58" s="1417" t="s">
        <v>532</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279</v>
      </c>
      <c r="B59" s="1417" t="s">
        <v>280</v>
      </c>
      <c r="C59" s="1417" t="s">
        <v>281</v>
      </c>
      <c r="D59" s="1417" t="s">
        <v>532</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279</v>
      </c>
      <c r="B60" s="1417" t="s">
        <v>280</v>
      </c>
      <c r="C60" s="1417" t="s">
        <v>281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279</v>
      </c>
      <c r="B61" s="1417" t="s">
        <v>280</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279</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4418B-7DDC-F01F-EF01-2BA15605EC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2338"/>
      <c r="AC28" s="2338"/>
      <c r="AD28" s="2338"/>
      <c r="AE28" s="2338"/>
      <c r="AF28" s="400"/>
      <c r="AG28" s="2338" t="str">
        <f>IF(TITLE_DATE_PR_CHANGE="",IF(TITLE_DATE_PR="","",TITLE_DATE_PR),TITLE_DATE_PR_CHANGE)</f>
        <v>45512.40329861111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2325"/>
      <c r="AC29" s="2325"/>
      <c r="AD29" s="2325"/>
      <c r="AE29" s="2325"/>
      <c r="AF29" s="400"/>
      <c r="AG29" s="2325" t="str">
        <f>IF(TITLE_NUMBER_PR_CHANGE="",IF(TITLE_NUMBER_PR="","",TITLE_NUMBER_PR),TITLE_NUMBER_PR_CHANGE)</f>
        <v>45/3</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2338"/>
      <c r="AC32" s="2338"/>
      <c r="AD32" s="2338"/>
      <c r="AE32" s="2338"/>
      <c r="AF32" s="400"/>
      <c r="AG32" s="2338" t="str">
        <f>IF(TITLE_DATE_PR_CHANGE="",IF(TITLE_DATE_PR="","",TITLE_DATE_PR),TITLE_DATE_PR_CHANGE)</f>
        <v>45512.40329861111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2325"/>
      <c r="AC33" s="2325"/>
      <c r="AD33" s="2325"/>
      <c r="AE33" s="2325"/>
      <c r="AF33" s="400"/>
      <c r="AG33" s="2325" t="str">
        <f>IF(TITLE_NUMBER_PR_CHANGE="",IF(TITLE_NUMBER_PR="","",TITLE_NUMBER_PR),TITLE_NUMBER_PR_CHANGE)</f>
        <v>45/3</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CE441-BE93-91A7-5264-BE2CA66DBD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2338"/>
      <c r="AC28" s="2338"/>
      <c r="AD28" s="2338"/>
      <c r="AE28" s="2338"/>
      <c r="AF28" s="400"/>
      <c r="AG28" s="2338" t="str">
        <f>IF(TITLE_DATE_PR_CHANGE="",IF(TITLE_DATE_PR="","",TITLE_DATE_PR),TITLE_DATE_PR_CHANGE)</f>
        <v>45512.40329861111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2325"/>
      <c r="AC29" s="2325"/>
      <c r="AD29" s="2325"/>
      <c r="AE29" s="2325"/>
      <c r="AF29" s="400"/>
      <c r="AG29" s="2325" t="str">
        <f>IF(TITLE_NUMBER_PR_CHANGE="",IF(TITLE_NUMBER_PR="","",TITLE_NUMBER_PR),TITLE_NUMBER_PR_CHANGE)</f>
        <v>45/3</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2338"/>
      <c r="AC32" s="2338"/>
      <c r="AD32" s="2338"/>
      <c r="AE32" s="2338"/>
      <c r="AF32" s="400"/>
      <c r="AG32" s="2338" t="str">
        <f>IF(TITLE_DATE_PR_CHANGE="",IF(TITLE_DATE_PR="","",TITLE_DATE_PR),TITLE_DATE_PR_CHANGE)</f>
        <v>45512.40329861111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2325"/>
      <c r="AC33" s="2325"/>
      <c r="AD33" s="2325"/>
      <c r="AE33" s="2325"/>
      <c r="AF33" s="400"/>
      <c r="AG33" s="2325" t="str">
        <f>IF(TITLE_NUMBER_PR_CHANGE="",IF(TITLE_NUMBER_PR="","",TITLE_NUMBER_PR),TITLE_NUMBER_PR_CHANGE)</f>
        <v>45/3</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259</v>
      </c>
      <c r="B43" s="1437" t="s">
        <v>260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259</v>
      </c>
      <c r="B44" s="1437" t="s">
        <v>260</v>
      </c>
      <c r="C44" s="1437" t="s">
        <v>261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259</v>
      </c>
      <c r="B45" s="1437" t="s">
        <v>260</v>
      </c>
      <c r="C45" s="1437" t="s">
        <v>261</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259</v>
      </c>
      <c r="B46" s="1437" t="s">
        <v>260</v>
      </c>
      <c r="C46" s="1437" t="s">
        <v>261</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259</v>
      </c>
      <c r="B47" s="1437" t="s">
        <v>260</v>
      </c>
      <c r="C47" s="1437" t="s">
        <v>261</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259</v>
      </c>
      <c r="B48" s="1437" t="s">
        <v>260</v>
      </c>
      <c r="C48" s="1437" t="s">
        <v>261</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259</v>
      </c>
      <c r="B49" s="1437" t="s">
        <v>260</v>
      </c>
      <c r="C49" s="1437" t="s">
        <v>261</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259</v>
      </c>
      <c r="B50" s="1437" t="s">
        <v>260</v>
      </c>
      <c r="C50" s="1437" t="s">
        <v>261</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259</v>
      </c>
      <c r="B51" s="1437" t="s">
        <v>260</v>
      </c>
      <c r="C51" s="1437" t="s">
        <v>261</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259</v>
      </c>
      <c r="B52" s="1417" t="s">
        <v>260</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259</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3D408-21AC-1098-31A4-AB4E3473E0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264</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264</v>
      </c>
      <c r="B47" s="1437" t="s">
        <v>265</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264</v>
      </c>
      <c r="B48" s="1437" t="s">
        <v>265</v>
      </c>
      <c r="C48" s="1437" t="s">
        <v>266</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264</v>
      </c>
      <c r="B49" s="1417" t="s">
        <v>265</v>
      </c>
      <c r="C49" s="1417" t="s">
        <v>266</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264</v>
      </c>
      <c r="B50" s="1417" t="s">
        <v>265</v>
      </c>
      <c r="C50" s="1417" t="s">
        <v>266</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264</v>
      </c>
      <c r="B51" s="1417" t="s">
        <v>265</v>
      </c>
      <c r="C51" s="1417" t="s">
        <v>266</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264</v>
      </c>
      <c r="B52" s="1437" t="s">
        <v>265</v>
      </c>
      <c r="C52" s="1437" t="s">
        <v>266</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264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264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264</v>
      </c>
      <c r="B56" s="1437" t="s">
        <v>265</v>
      </c>
      <c r="C56" s="1437" t="s">
        <v>266</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264</v>
      </c>
      <c r="B57" s="1437" t="s">
        <v>265</v>
      </c>
      <c r="C57" s="1437" t="s">
        <v>266</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264</v>
      </c>
      <c r="B58" s="1417" t="s">
        <v>265</v>
      </c>
      <c r="C58" s="1417" t="s">
        <v>266</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264</v>
      </c>
      <c r="B59" s="1417" t="s">
        <v>265</v>
      </c>
      <c r="C59" s="1417" t="s">
        <v>266</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264</v>
      </c>
      <c r="B60" s="1417" t="s">
        <v>265</v>
      </c>
      <c r="C60" s="1417" t="s">
        <v>266</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264</v>
      </c>
      <c r="B61" s="1417" t="s">
        <v>265</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264</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21735-FABA-69A3-25C8-A0B31CA398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холодного водоснабжения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холодного водоснабжения,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холодной воды, приобретаемой у других организаций для последующей подачи потребителям</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холодного водоснабжения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холодного водоснабжения,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холодного водоснабжения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c r="A82" s="2445" t="s">
        <v>583</v>
      </c>
      <c r="C82" s="809"/>
      <c r="D82" s="807"/>
      <c r="E82" s="620" t="str">
        <f>FHD_NUM_P_44</f>
        <v>7</v>
      </c>
      <c r="F82" s="1954" t="str">
        <f>FHD_P_44</f>
        <v>Объём поднятой воды</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c r="A83" s="2445"/>
      <c r="C83" s="809"/>
      <c r="D83" s="807"/>
      <c r="E83" s="620" t="str">
        <f>FHD_NUM_P_45</f>
        <v>8</v>
      </c>
      <c r="F83" s="1954" t="str">
        <f>FHD_P_45</f>
        <v>Объём покупной воды</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c r="A84" s="2445"/>
      <c r="C84" s="809"/>
      <c r="D84" s="812"/>
      <c r="E84" s="620" t="str">
        <f>FHD_NUM_P_46</f>
        <v>9</v>
      </c>
      <c r="F84" s="1954" t="str">
        <f>FHD_P_46</f>
        <v>Объём воды, пропущенной через очистные сооружения</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c r="A85" s="2445"/>
      <c r="C85" s="809"/>
      <c r="D85" s="807"/>
      <c r="E85" s="620" t="str">
        <f>FHD_NUM_P_47</f>
        <v>10</v>
      </c>
      <c r="F85" s="1954" t="str">
        <f>FHD_P_47</f>
        <v>Объём отпущенной потребителям воды, в том числе:</v>
      </c>
      <c r="G85" s="1955" t="s">
        <v>584</v>
      </c>
      <c r="H85" s="1051"/>
      <c r="I85" s="651"/>
      <c r="J85" s="363" t="str">
        <f>FHD_NOTE_P_47</f>
        <v>Указывается общий объем отпущенной потребителям воды.</v>
      </c>
      <c r="K85" s="808"/>
      <c r="L85" s="809"/>
      <c r="M85" s="809"/>
      <c r="R85" s="809"/>
      <c r="U85" s="810"/>
      <c r="AA85" s="811"/>
      <c r="AB85" s="811"/>
      <c r="AC85" s="811"/>
      <c r="AD85" s="811"/>
      <c r="AE85" s="811"/>
      <c r="AF85" s="984">
        <v>0</v>
      </c>
    </row>
    <row s="4528" customFormat="1" customHeight="1" ht="18.75">
      <c r="A86" s="2445"/>
      <c r="B86" s="984"/>
      <c r="C86" s="809"/>
      <c r="D86" s="807"/>
      <c r="E86" s="620" t="str">
        <f>FHD_NUM_P_48</f>
        <v>10.1</v>
      </c>
      <c r="F86" s="1954" t="str">
        <f>FHD_P_48</f>
        <v>Объём отпущенной потребителям воды, определенный по приборам учета</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c r="A87" s="2445"/>
      <c r="B87" s="984"/>
      <c r="C87" s="809"/>
      <c r="D87" s="807"/>
      <c r="E87" s="620" t="str">
        <f>FHD_NUM_P_49</f>
        <v>10.2</v>
      </c>
      <c r="F87" s="1954" t="str">
        <f>FHD_P_49</f>
        <v>Объём отпущенной потребителям воды, определенный расчетным способом</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c r="A88" s="2445"/>
      <c r="B88" s="984"/>
      <c r="C88" s="809"/>
      <c r="D88" s="807"/>
      <c r="E88" s="620" t="str">
        <f>FHD_NUM_P_50</f>
        <v>10.2.1</v>
      </c>
      <c r="F88" s="1954" t="str">
        <f>FHD_P_50</f>
        <v>Объём отпущенной потребителям воды, определенный по нормативам потребления коммунальных услуг</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c r="A89" s="2445"/>
      <c r="B89" s="984"/>
      <c r="C89" s="809"/>
      <c r="D89" s="807"/>
      <c r="E89" s="620" t="str">
        <f>FHD_NUM_P_51</f>
        <v>10.2.2</v>
      </c>
      <c r="F89" s="1954" t="str">
        <f>FHD_P_51</f>
        <v>Объём отпущенной потребителям воды, определенный по нормативам потребления коммунальных ресурсов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c r="A90" s="2445"/>
      <c r="B90" s="984"/>
      <c r="C90" s="809"/>
      <c r="D90" s="807"/>
      <c r="E90" s="620" t="str">
        <f>FHD_NUM_P_52</f>
        <v>11</v>
      </c>
      <c r="F90" s="1954" t="str">
        <f>FHD_P_52</f>
        <v>Потери воды в сетях</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hidden="1">
      <c r="A96" s="2445" t="s">
        <v>587</v>
      </c>
      <c r="D96" s="1712"/>
      <c r="E96" s="620" t="str">
        <f>FHD_NUM_P_58</f>
        <v/>
      </c>
      <c r="F96" s="1954" t="str">
        <f>FHD_P_58</f>
        <v/>
      </c>
      <c r="G96" s="1955" t="s">
        <v>584</v>
      </c>
      <c r="H96" s="1051"/>
      <c r="I96" s="651"/>
      <c r="J96" s="363" t="str">
        <f>FHD_NOTE_P_58</f>
        <v/>
      </c>
      <c r="K96" s="617"/>
      <c r="AF96" s="1705">
        <v>0</v>
      </c>
    </row>
    <row customHeight="1" ht="18.75" hidden="1">
      <c r="A97" s="2445"/>
      <c r="D97" s="1712"/>
      <c r="E97" s="620" t="str">
        <f>FHD_NUM_P_59</f>
        <v/>
      </c>
      <c r="F97" s="1954" t="str">
        <f>FHD_P_59</f>
        <v/>
      </c>
      <c r="G97" s="1955" t="s">
        <v>584</v>
      </c>
      <c r="H97" s="1051"/>
      <c r="I97" s="651"/>
      <c r="J97" s="363" t="str">
        <f>FHD_NOTE_P_59</f>
        <v/>
      </c>
      <c r="K97" s="617"/>
      <c r="AF97" s="1705">
        <v>0</v>
      </c>
    </row>
    <row customHeight="1" ht="18.75" hidden="1">
      <c r="A98" s="2445"/>
      <c r="D98" s="1712"/>
      <c r="E98" s="620" t="str">
        <f>FHD_NUM_P_60</f>
        <v/>
      </c>
      <c r="F98" s="1954" t="str">
        <f>FHD_P_60</f>
        <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12</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c r="A114" s="1063" t="s">
        <v>595</v>
      </c>
      <c r="D114" s="1712"/>
      <c r="E114" s="620" t="str">
        <f>FHD_NUM_P_74</f>
        <v>13</v>
      </c>
      <c r="F114" s="1954" t="str">
        <f>FHD_P_74</f>
        <v>Удельный расход электрической энергии на подачу воды в сеть</v>
      </c>
      <c r="G114" s="1950" t="s">
        <v>596</v>
      </c>
      <c r="H114" s="651"/>
      <c r="I114" s="651"/>
      <c r="J114" s="363" t="str">
        <f>FHD_NOTE_P_74</f>
        <v/>
      </c>
      <c r="K114" s="617"/>
      <c r="AF114" s="1705">
        <v>0</v>
      </c>
    </row>
    <row s="4528" customFormat="1" customHeight="1" ht="18.75">
      <c r="A115" s="2447" t="s">
        <v>597</v>
      </c>
      <c r="B115" s="984"/>
      <c r="C115" s="809"/>
      <c r="D115" s="807"/>
      <c r="E115" s="620" t="str">
        <f>FHD_NUM_P_75</f>
        <v>14</v>
      </c>
      <c r="F115" s="1954" t="str">
        <f>FHD_P_75</f>
        <v>Расход воды на собственные нужды, в том числе:</v>
      </c>
      <c r="G115" s="1950" t="s">
        <v>561</v>
      </c>
      <c r="H115" s="631"/>
      <c r="I115" s="631"/>
      <c r="J115" s="363" t="str">
        <f>FHD_NOTE_P_75</f>
        <v>Указывается доля общего расхода воды на собственные нужны от объема отпуска воды потребителям.</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c r="A116" s="2447"/>
      <c r="B116" s="984"/>
      <c r="C116" s="809"/>
      <c r="D116" s="807"/>
      <c r="E116" s="620" t="str">
        <f>FHD_NUM_P_76</f>
        <v>14.1</v>
      </c>
      <c r="F116" s="1954" t="str">
        <f>FHD_P_76</f>
        <v>Расход воды на хозяйственно-бытовые нужды</v>
      </c>
      <c r="G116" s="1950" t="s">
        <v>561</v>
      </c>
      <c r="H116" s="631"/>
      <c r="I116" s="631"/>
      <c r="J116" s="363" t="str">
        <f>FHD_NOTE_P_76</f>
        <v>Указывается доля расхода воды на хозяйственно-бытовые нужны от объема отпуска воды потребителям.</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c r="A117" s="2447"/>
      <c r="B117" s="984"/>
      <c r="C117" s="809"/>
      <c r="D117" s="807"/>
      <c r="E117" s="620" t="str">
        <f>FHD_NUM_P_77</f>
        <v>15</v>
      </c>
      <c r="F117" s="1954" t="str">
        <f>FHD_P_77</f>
        <v>Показатель использования производственных объектов (по объему перекачки), в том числе:</v>
      </c>
      <c r="G117" s="1950" t="s">
        <v>561</v>
      </c>
      <c r="H117" s="631"/>
      <c r="I117" s="631"/>
      <c r="J117" s="36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c r="A118" s="2447"/>
      <c r="D118" s="622"/>
      <c r="E118" s="1087" t="str">
        <f>E117&amp;".0"</f>
        <v>15.0</v>
      </c>
      <c r="F118" s="1071"/>
      <c r="G118" s="1725"/>
      <c r="H118" s="1066"/>
      <c r="I118" s="1066"/>
      <c r="J118" s="1070"/>
      <c r="AF118" s="1710">
        <v>0</v>
      </c>
    </row>
    <row s="4528" customFormat="1" customHeight="1" ht="15">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CFDC8-023D-60B4-D142-84AD6A1F915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7623E-1B74-FE3B-523F-2E6CEA043D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46A65-AEBB-E6D6-781C-9761F1DA27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914AC-036D-7E93-D231-C11F0712825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287F5-D425-3E2E-4C4D-3F1FDF102C8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B8E88-A254-0B31-BFD9-73ACF6A000D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c r="A37" s="2466" t="s">
        <v>857</v>
      </c>
      <c r="B37" s="585"/>
      <c r="D37" s="1027">
        <v>1</v>
      </c>
      <c r="E37" s="781" t="s">
        <v>858</v>
      </c>
      <c r="F37" s="734" t="s">
        <v>813</v>
      </c>
      <c r="G37" s="631"/>
      <c r="H37" s="593"/>
      <c r="I37" s="631"/>
      <c r="J37" s="593"/>
      <c r="K37" s="363" t="s">
        <v>859</v>
      </c>
      <c r="X37" s="832">
        <v>0</v>
      </c>
    </row>
    <row s="4528" customFormat="1" customHeight="1" ht="22.5">
      <c r="A38" s="2466"/>
      <c r="B38" s="585"/>
      <c r="D38" s="743" t="s">
        <v>111</v>
      </c>
      <c r="E38" s="1106" t="s">
        <v>860</v>
      </c>
      <c r="F38" s="1110" t="s">
        <v>549</v>
      </c>
      <c r="G38" s="1110" t="s">
        <v>549</v>
      </c>
      <c r="H38" s="1104"/>
      <c r="I38" s="1110" t="s">
        <v>549</v>
      </c>
      <c r="J38" s="1104"/>
      <c r="K38" s="1105"/>
      <c r="X38" s="832">
        <v>0</v>
      </c>
    </row>
    <row s="4528" customFormat="1" customHeight="1" ht="33.75">
      <c r="A39" s="2466"/>
      <c r="B39" s="585"/>
      <c r="D39" s="739" t="s">
        <v>715</v>
      </c>
      <c r="E39" s="797" t="s">
        <v>861</v>
      </c>
      <c r="F39" s="734" t="s">
        <v>862</v>
      </c>
      <c r="G39" s="742"/>
      <c r="H39" s="1097"/>
      <c r="I39" s="742"/>
      <c r="J39" s="1097"/>
      <c r="K39" s="363" t="s">
        <v>863</v>
      </c>
      <c r="X39" s="832">
        <v>0</v>
      </c>
    </row>
    <row s="4528" customFormat="1" customHeight="1" ht="33.75">
      <c r="A40" s="2466"/>
      <c r="B40" s="585"/>
      <c r="D40" s="739" t="s">
        <v>718</v>
      </c>
      <c r="E40" s="797" t="s">
        <v>864</v>
      </c>
      <c r="F40" s="1101" t="s">
        <v>865</v>
      </c>
      <c r="G40" s="815"/>
      <c r="H40" s="1097"/>
      <c r="I40" s="815"/>
      <c r="J40" s="1097"/>
      <c r="K40" s="363" t="s">
        <v>866</v>
      </c>
      <c r="X40" s="832">
        <v>0</v>
      </c>
    </row>
    <row s="4528" customFormat="1" customHeight="1" ht="22.5">
      <c r="A41" s="2466"/>
      <c r="B41" s="585"/>
      <c r="D41" s="739" t="s">
        <v>91</v>
      </c>
      <c r="E41" s="796" t="s">
        <v>867</v>
      </c>
      <c r="F41" s="734" t="s">
        <v>549</v>
      </c>
      <c r="G41" s="734" t="s">
        <v>549</v>
      </c>
      <c r="H41" s="1098"/>
      <c r="I41" s="734" t="s">
        <v>549</v>
      </c>
      <c r="J41" s="1098"/>
      <c r="K41" s="376"/>
      <c r="X41" s="832">
        <v>0</v>
      </c>
    </row>
    <row s="4528" customFormat="1" customHeight="1" ht="45">
      <c r="A42" s="2466"/>
      <c r="B42" s="585"/>
      <c r="D42" s="739" t="s">
        <v>327</v>
      </c>
      <c r="E42" s="797" t="s">
        <v>868</v>
      </c>
      <c r="F42" s="734" t="s">
        <v>561</v>
      </c>
      <c r="G42" s="631"/>
      <c r="H42" s="1098"/>
      <c r="I42" s="631"/>
      <c r="J42" s="1098"/>
      <c r="K42" s="376" t="s">
        <v>869</v>
      </c>
      <c r="X42" s="832">
        <v>0</v>
      </c>
    </row>
    <row s="4528" customFormat="1" customHeight="1" ht="45">
      <c r="A43" s="2466"/>
      <c r="B43" s="585"/>
      <c r="D43" s="739" t="s">
        <v>335</v>
      </c>
      <c r="E43" s="741" t="s">
        <v>870</v>
      </c>
      <c r="F43" s="1102" t="s">
        <v>561</v>
      </c>
      <c r="G43" s="816"/>
      <c r="H43" s="1097"/>
      <c r="I43" s="816"/>
      <c r="J43" s="1097"/>
      <c r="K43" s="376" t="s">
        <v>871</v>
      </c>
      <c r="X43" s="832">
        <v>0</v>
      </c>
    </row>
    <row s="4528" customFormat="1" customHeight="1" ht="11.25">
      <c r="A44" s="2466"/>
      <c r="B44" s="585"/>
      <c r="D44" s="739" t="s">
        <v>92</v>
      </c>
      <c r="E44" s="740" t="s">
        <v>872</v>
      </c>
      <c r="F44" s="734" t="s">
        <v>862</v>
      </c>
      <c r="G44" s="742"/>
      <c r="H44" s="1097"/>
      <c r="I44" s="742"/>
      <c r="J44" s="1097"/>
      <c r="K44" s="363"/>
      <c r="X44" s="832">
        <v>0</v>
      </c>
    </row>
    <row s="4528" customFormat="1" customHeight="1" ht="11.25">
      <c r="A45" s="2466"/>
      <c r="B45" s="585"/>
      <c r="D45" s="739" t="s">
        <v>757</v>
      </c>
      <c r="E45" s="741" t="s">
        <v>873</v>
      </c>
      <c r="F45" s="734" t="s">
        <v>862</v>
      </c>
      <c r="G45" s="742"/>
      <c r="H45" s="1097"/>
      <c r="I45" s="742"/>
      <c r="J45" s="1097"/>
      <c r="K45" s="363"/>
      <c r="X45" s="832">
        <v>0</v>
      </c>
    </row>
    <row s="4528" customFormat="1" customHeight="1" ht="11.25">
      <c r="A46" s="2466"/>
      <c r="B46" s="585"/>
      <c r="D46" s="739" t="s">
        <v>799</v>
      </c>
      <c r="E46" s="741" t="s">
        <v>874</v>
      </c>
      <c r="F46" s="734" t="s">
        <v>862</v>
      </c>
      <c r="G46" s="742"/>
      <c r="H46" s="1097"/>
      <c r="I46" s="742"/>
      <c r="J46" s="1097"/>
      <c r="K46" s="363"/>
      <c r="X46" s="832">
        <v>0</v>
      </c>
    </row>
    <row s="4528" customFormat="1" customHeight="1" ht="11.25">
      <c r="A47" s="2466"/>
      <c r="B47" s="585"/>
      <c r="D47" s="739" t="s">
        <v>802</v>
      </c>
      <c r="E47" s="741" t="s">
        <v>875</v>
      </c>
      <c r="F47" s="734" t="s">
        <v>862</v>
      </c>
      <c r="G47" s="742"/>
      <c r="H47" s="1097"/>
      <c r="I47" s="742"/>
      <c r="J47" s="1097"/>
      <c r="K47" s="363"/>
      <c r="X47" s="832">
        <v>0</v>
      </c>
    </row>
    <row s="4528" customFormat="1" customHeight="1" ht="11.25">
      <c r="A48" s="2466"/>
      <c r="B48" s="585"/>
      <c r="D48" s="739" t="s">
        <v>876</v>
      </c>
      <c r="E48" s="745" t="s">
        <v>877</v>
      </c>
      <c r="F48" s="734" t="s">
        <v>862</v>
      </c>
      <c r="G48" s="742"/>
      <c r="H48" s="1097"/>
      <c r="I48" s="742"/>
      <c r="J48" s="1097"/>
      <c r="K48" s="363"/>
      <c r="X48" s="832">
        <v>0</v>
      </c>
    </row>
    <row s="4528" customFormat="1" customHeight="1" ht="11.25">
      <c r="A49" s="2466"/>
      <c r="B49" s="585"/>
      <c r="D49" s="739" t="s">
        <v>878</v>
      </c>
      <c r="E49" s="745" t="s">
        <v>879</v>
      </c>
      <c r="F49" s="734" t="s">
        <v>862</v>
      </c>
      <c r="G49" s="742"/>
      <c r="H49" s="1097"/>
      <c r="I49" s="742"/>
      <c r="J49" s="1097"/>
      <c r="K49" s="363"/>
      <c r="X49" s="832">
        <v>0</v>
      </c>
    </row>
    <row s="4528" customFormat="1" customHeight="1" ht="11.25">
      <c r="A50" s="2466"/>
      <c r="B50" s="585"/>
      <c r="D50" s="739" t="s">
        <v>880</v>
      </c>
      <c r="E50" s="741" t="s">
        <v>881</v>
      </c>
      <c r="F50" s="734" t="s">
        <v>862</v>
      </c>
      <c r="G50" s="742"/>
      <c r="H50" s="1097"/>
      <c r="I50" s="742"/>
      <c r="J50" s="1097"/>
      <c r="K50" s="363"/>
      <c r="X50" s="832">
        <v>0</v>
      </c>
    </row>
    <row s="4528" customFormat="1" customHeight="1" ht="11.25">
      <c r="A51" s="2466"/>
      <c r="B51" s="585"/>
      <c r="D51" s="739" t="s">
        <v>882</v>
      </c>
      <c r="E51" s="741" t="s">
        <v>883</v>
      </c>
      <c r="F51" s="734" t="s">
        <v>862</v>
      </c>
      <c r="G51" s="742"/>
      <c r="H51" s="1097"/>
      <c r="I51" s="742"/>
      <c r="J51" s="1097"/>
      <c r="K51" s="363"/>
      <c r="X51" s="832">
        <v>0</v>
      </c>
    </row>
    <row s="4528" customFormat="1" customHeight="1" ht="45">
      <c r="A52" s="2466"/>
      <c r="B52" s="585"/>
      <c r="D52" s="739" t="s">
        <v>112</v>
      </c>
      <c r="E52" s="740" t="s">
        <v>884</v>
      </c>
      <c r="F52" s="734" t="s">
        <v>862</v>
      </c>
      <c r="G52" s="742"/>
      <c r="H52" s="1097"/>
      <c r="I52" s="742"/>
      <c r="J52" s="1097"/>
      <c r="K52" s="363"/>
      <c r="X52" s="832">
        <v>0</v>
      </c>
    </row>
    <row s="4528" customFormat="1" customHeight="1" ht="11.25">
      <c r="A53" s="2466"/>
      <c r="B53" s="585"/>
      <c r="D53" s="739" t="s">
        <v>316</v>
      </c>
      <c r="E53" s="741" t="s">
        <v>873</v>
      </c>
      <c r="F53" s="734" t="s">
        <v>862</v>
      </c>
      <c r="G53" s="742"/>
      <c r="H53" s="1097"/>
      <c r="I53" s="742"/>
      <c r="J53" s="1097"/>
      <c r="K53" s="363"/>
      <c r="X53" s="832">
        <v>0</v>
      </c>
    </row>
    <row s="4528" customFormat="1" customHeight="1" ht="11.25">
      <c r="A54" s="2466"/>
      <c r="B54" s="585"/>
      <c r="D54" s="739" t="s">
        <v>885</v>
      </c>
      <c r="E54" s="741" t="s">
        <v>874</v>
      </c>
      <c r="F54" s="734" t="s">
        <v>862</v>
      </c>
      <c r="G54" s="742"/>
      <c r="H54" s="1097"/>
      <c r="I54" s="742"/>
      <c r="J54" s="1097"/>
      <c r="K54" s="363"/>
      <c r="X54" s="832">
        <v>0</v>
      </c>
    </row>
    <row s="4528" customFormat="1" customHeight="1" ht="11.25">
      <c r="A55" s="2466"/>
      <c r="B55" s="585"/>
      <c r="D55" s="739" t="s">
        <v>886</v>
      </c>
      <c r="E55" s="741" t="s">
        <v>875</v>
      </c>
      <c r="F55" s="734" t="s">
        <v>862</v>
      </c>
      <c r="G55" s="742"/>
      <c r="H55" s="1097"/>
      <c r="I55" s="742"/>
      <c r="J55" s="1097"/>
      <c r="K55" s="363"/>
      <c r="X55" s="832">
        <v>0</v>
      </c>
    </row>
    <row s="4528" customFormat="1" customHeight="1" ht="11.25">
      <c r="A56" s="2466"/>
      <c r="B56" s="585"/>
      <c r="D56" s="739" t="s">
        <v>887</v>
      </c>
      <c r="E56" s="745" t="s">
        <v>877</v>
      </c>
      <c r="F56" s="734" t="s">
        <v>862</v>
      </c>
      <c r="G56" s="742"/>
      <c r="H56" s="1097"/>
      <c r="I56" s="742"/>
      <c r="J56" s="1097"/>
      <c r="K56" s="363"/>
      <c r="X56" s="832">
        <v>0</v>
      </c>
    </row>
    <row s="4528" customFormat="1" customHeight="1" ht="11.25">
      <c r="A57" s="2466"/>
      <c r="B57" s="585"/>
      <c r="D57" s="739" t="s">
        <v>888</v>
      </c>
      <c r="E57" s="745" t="s">
        <v>879</v>
      </c>
      <c r="F57" s="734" t="s">
        <v>862</v>
      </c>
      <c r="G57" s="742"/>
      <c r="H57" s="1097"/>
      <c r="I57" s="742"/>
      <c r="J57" s="1097"/>
      <c r="K57" s="363"/>
      <c r="X57" s="832">
        <v>0</v>
      </c>
    </row>
    <row s="4528" customFormat="1" customHeight="1" ht="11.25">
      <c r="A58" s="2466"/>
      <c r="B58" s="585"/>
      <c r="D58" s="739" t="s">
        <v>889</v>
      </c>
      <c r="E58" s="741" t="s">
        <v>881</v>
      </c>
      <c r="F58" s="734" t="s">
        <v>862</v>
      </c>
      <c r="G58" s="742"/>
      <c r="H58" s="1097"/>
      <c r="I58" s="742"/>
      <c r="J58" s="1097"/>
      <c r="K58" s="363"/>
      <c r="X58" s="832">
        <v>0</v>
      </c>
    </row>
    <row s="4528" customFormat="1" customHeight="1" ht="11.25">
      <c r="A59" s="2466"/>
      <c r="B59" s="585"/>
      <c r="D59" s="739" t="s">
        <v>890</v>
      </c>
      <c r="E59" s="741" t="s">
        <v>883</v>
      </c>
      <c r="F59" s="734" t="s">
        <v>862</v>
      </c>
      <c r="G59" s="742"/>
      <c r="H59" s="1097"/>
      <c r="I59" s="742"/>
      <c r="J59" s="1097"/>
      <c r="K59" s="363"/>
      <c r="X59" s="832">
        <v>0</v>
      </c>
    </row>
    <row s="4528" customFormat="1" customHeight="1" ht="33.75">
      <c r="A60" s="2466"/>
      <c r="B60" s="585"/>
      <c r="D60" s="739" t="s">
        <v>93</v>
      </c>
      <c r="E60" s="740" t="s">
        <v>891</v>
      </c>
      <c r="F60" s="795" t="s">
        <v>561</v>
      </c>
      <c r="G60" s="816"/>
      <c r="H60" s="1097"/>
      <c r="I60" s="816"/>
      <c r="J60" s="1097"/>
      <c r="K60" s="376" t="s">
        <v>892</v>
      </c>
      <c r="X60" s="832">
        <v>0</v>
      </c>
    </row>
    <row s="4528" customFormat="1" customHeight="1" ht="33.75">
      <c r="A61" s="2466"/>
      <c r="B61" s="585"/>
      <c r="D61" s="739" t="s">
        <v>94</v>
      </c>
      <c r="E61" s="740" t="s">
        <v>893</v>
      </c>
      <c r="F61" s="800" t="s">
        <v>823</v>
      </c>
      <c r="G61" s="742"/>
      <c r="H61" s="1097"/>
      <c r="I61" s="742"/>
      <c r="J61" s="1097"/>
      <c r="K61" s="363"/>
      <c r="X61" s="832">
        <v>0</v>
      </c>
    </row>
    <row s="4528" customFormat="1" customHeight="1" ht="22.5">
      <c r="A62" s="2466"/>
      <c r="B62" s="585" t="s">
        <v>591</v>
      </c>
      <c r="D62" s="739" t="s">
        <v>113</v>
      </c>
      <c r="E62" s="740" t="s">
        <v>894</v>
      </c>
      <c r="F62" s="800" t="s">
        <v>309</v>
      </c>
      <c r="G62" s="456"/>
      <c r="H62" s="1097"/>
      <c r="I62" s="456"/>
      <c r="J62" s="1097"/>
      <c r="K62" s="363" t="s">
        <v>634</v>
      </c>
      <c r="X62" s="832">
        <v>0</v>
      </c>
    </row>
    <row s="4528" customFormat="1" customHeight="1" ht="45">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hidden="1">
      <c r="A77" s="2466" t="s">
        <v>910</v>
      </c>
      <c r="B77" s="585"/>
      <c r="D77" s="739">
        <v>1</v>
      </c>
      <c r="E77" s="740" t="s">
        <v>911</v>
      </c>
      <c r="F77" s="795" t="s">
        <v>813</v>
      </c>
      <c r="G77" s="798"/>
      <c r="H77" s="1097"/>
      <c r="I77" s="798"/>
      <c r="J77" s="1097"/>
      <c r="K77" s="363" t="s">
        <v>912</v>
      </c>
      <c r="X77" s="832">
        <v>0</v>
      </c>
    </row>
    <row s="4528" customFormat="1" customHeight="1" ht="11.25" hidden="1">
      <c r="A78" s="2466"/>
      <c r="B78" s="585"/>
      <c r="D78" s="739" t="s">
        <v>111</v>
      </c>
      <c r="E78" s="740" t="s">
        <v>913</v>
      </c>
      <c r="F78" s="795" t="s">
        <v>813</v>
      </c>
      <c r="G78" s="798"/>
      <c r="H78" s="1097"/>
      <c r="I78" s="798"/>
      <c r="J78" s="1097"/>
      <c r="K78" s="363" t="s">
        <v>914</v>
      </c>
      <c r="X78" s="832">
        <v>0</v>
      </c>
    </row>
    <row s="4528" customFormat="1" customHeight="1" ht="22.5" hidden="1">
      <c r="A79" s="2466"/>
      <c r="B79" s="585"/>
      <c r="D79" s="739" t="s">
        <v>91</v>
      </c>
      <c r="E79" s="796" t="s">
        <v>915</v>
      </c>
      <c r="F79" s="734" t="s">
        <v>862</v>
      </c>
      <c r="G79" s="798"/>
      <c r="H79" s="1097"/>
      <c r="I79" s="798"/>
      <c r="J79" s="1097"/>
      <c r="K79" s="363" t="s">
        <v>916</v>
      </c>
      <c r="X79" s="832">
        <v>0</v>
      </c>
    </row>
    <row s="4528" customFormat="1" customHeight="1" ht="11.25" hidden="1">
      <c r="A80" s="2466"/>
      <c r="B80" s="585"/>
      <c r="D80" s="739" t="s">
        <v>327</v>
      </c>
      <c r="E80" s="797" t="s">
        <v>917</v>
      </c>
      <c r="F80" s="734" t="s">
        <v>862</v>
      </c>
      <c r="G80" s="798"/>
      <c r="H80" s="1097"/>
      <c r="I80" s="798"/>
      <c r="J80" s="1097"/>
      <c r="K80" s="363"/>
      <c r="X80" s="832">
        <v>0</v>
      </c>
    </row>
    <row s="4528" customFormat="1" customHeight="1" ht="11.25" hidden="1">
      <c r="A81" s="2466"/>
      <c r="B81" s="585"/>
      <c r="D81" s="739" t="s">
        <v>335</v>
      </c>
      <c r="E81" s="797" t="s">
        <v>918</v>
      </c>
      <c r="F81" s="734" t="s">
        <v>862</v>
      </c>
      <c r="G81" s="798"/>
      <c r="H81" s="1097"/>
      <c r="I81" s="798"/>
      <c r="J81" s="1097"/>
      <c r="K81" s="363"/>
      <c r="X81" s="832">
        <v>0</v>
      </c>
    </row>
    <row s="4528" customFormat="1" customHeight="1" ht="11.25" hidden="1">
      <c r="A82" s="2466"/>
      <c r="B82" s="585"/>
      <c r="D82" s="739" t="s">
        <v>337</v>
      </c>
      <c r="E82" s="797" t="s">
        <v>919</v>
      </c>
      <c r="F82" s="734" t="s">
        <v>862</v>
      </c>
      <c r="G82" s="798"/>
      <c r="H82" s="1097"/>
      <c r="I82" s="798"/>
      <c r="J82" s="1097"/>
      <c r="K82" s="363"/>
      <c r="X82" s="832">
        <v>0</v>
      </c>
    </row>
    <row s="4528" customFormat="1" customHeight="1" ht="11.25" hidden="1">
      <c r="A83" s="2466"/>
      <c r="B83" s="585"/>
      <c r="D83" s="739" t="s">
        <v>339</v>
      </c>
      <c r="E83" s="797" t="s">
        <v>920</v>
      </c>
      <c r="F83" s="734" t="s">
        <v>862</v>
      </c>
      <c r="G83" s="798"/>
      <c r="H83" s="1097"/>
      <c r="I83" s="798"/>
      <c r="J83" s="1097"/>
      <c r="K83" s="363"/>
      <c r="X83" s="832">
        <v>0</v>
      </c>
    </row>
    <row s="4528" customFormat="1" customHeight="1" ht="11.25" hidden="1">
      <c r="A84" s="2466"/>
      <c r="B84" s="585"/>
      <c r="D84" s="739" t="s">
        <v>921</v>
      </c>
      <c r="E84" s="797" t="s">
        <v>922</v>
      </c>
      <c r="F84" s="734" t="s">
        <v>862</v>
      </c>
      <c r="G84" s="798"/>
      <c r="H84" s="1097"/>
      <c r="I84" s="798"/>
      <c r="J84" s="1097"/>
      <c r="K84" s="363"/>
      <c r="X84" s="832">
        <v>0</v>
      </c>
    </row>
    <row s="4528" customFormat="1" customHeight="1" ht="11.25" hidden="1">
      <c r="A85" s="2466"/>
      <c r="B85" s="585"/>
      <c r="D85" s="739" t="s">
        <v>923</v>
      </c>
      <c r="E85" s="797" t="s">
        <v>924</v>
      </c>
      <c r="F85" s="734" t="s">
        <v>862</v>
      </c>
      <c r="G85" s="798"/>
      <c r="H85" s="1097"/>
      <c r="I85" s="798"/>
      <c r="J85" s="1097"/>
      <c r="K85" s="363"/>
      <c r="X85" s="832">
        <v>0</v>
      </c>
    </row>
    <row s="4528" customFormat="1" customHeight="1" ht="11.25" hidden="1">
      <c r="A86" s="2466"/>
      <c r="B86" s="585"/>
      <c r="D86" s="739" t="s">
        <v>925</v>
      </c>
      <c r="E86" s="797" t="s">
        <v>926</v>
      </c>
      <c r="F86" s="734" t="s">
        <v>862</v>
      </c>
      <c r="G86" s="798"/>
      <c r="H86" s="1097"/>
      <c r="I86" s="798"/>
      <c r="J86" s="1097"/>
      <c r="K86" s="363"/>
      <c r="X86" s="832">
        <v>0</v>
      </c>
    </row>
    <row s="4528" customFormat="1" customHeight="1" ht="45" hidden="1">
      <c r="A87" s="2466"/>
      <c r="B87" s="585"/>
      <c r="D87" s="739" t="s">
        <v>92</v>
      </c>
      <c r="E87" s="740" t="s">
        <v>927</v>
      </c>
      <c r="F87" s="734" t="s">
        <v>862</v>
      </c>
      <c r="G87" s="798"/>
      <c r="H87" s="1097"/>
      <c r="I87" s="798"/>
      <c r="J87" s="1097"/>
      <c r="K87" s="363" t="s">
        <v>928</v>
      </c>
      <c r="X87" s="832">
        <v>0</v>
      </c>
    </row>
    <row s="4528" customFormat="1" customHeight="1" ht="11.25" hidden="1">
      <c r="A88" s="2466"/>
      <c r="B88" s="585"/>
      <c r="D88" s="739" t="s">
        <v>757</v>
      </c>
      <c r="E88" s="797" t="s">
        <v>917</v>
      </c>
      <c r="F88" s="734" t="s">
        <v>862</v>
      </c>
      <c r="G88" s="798"/>
      <c r="H88" s="1097"/>
      <c r="I88" s="798"/>
      <c r="J88" s="1097"/>
      <c r="K88" s="363"/>
      <c r="X88" s="832">
        <v>0</v>
      </c>
    </row>
    <row s="4528" customFormat="1" customHeight="1" ht="11.25" hidden="1">
      <c r="A89" s="2466"/>
      <c r="B89" s="585"/>
      <c r="D89" s="739" t="s">
        <v>799</v>
      </c>
      <c r="E89" s="797" t="s">
        <v>918</v>
      </c>
      <c r="F89" s="734" t="s">
        <v>862</v>
      </c>
      <c r="G89" s="798"/>
      <c r="H89" s="1097"/>
      <c r="I89" s="798"/>
      <c r="J89" s="1097"/>
      <c r="K89" s="363"/>
      <c r="X89" s="832">
        <v>0</v>
      </c>
    </row>
    <row s="4528" customFormat="1" customHeight="1" ht="11.25" hidden="1">
      <c r="A90" s="2466"/>
      <c r="B90" s="585"/>
      <c r="D90" s="739" t="s">
        <v>802</v>
      </c>
      <c r="E90" s="797" t="s">
        <v>919</v>
      </c>
      <c r="F90" s="734" t="s">
        <v>862</v>
      </c>
      <c r="G90" s="798"/>
      <c r="H90" s="1097"/>
      <c r="I90" s="798"/>
      <c r="J90" s="1097"/>
      <c r="K90" s="363"/>
      <c r="X90" s="832">
        <v>0</v>
      </c>
    </row>
    <row s="4528" customFormat="1" customHeight="1" ht="11.25" hidden="1">
      <c r="A91" s="2466"/>
      <c r="B91" s="585"/>
      <c r="D91" s="739" t="s">
        <v>880</v>
      </c>
      <c r="E91" s="797" t="s">
        <v>920</v>
      </c>
      <c r="F91" s="734" t="s">
        <v>862</v>
      </c>
      <c r="G91" s="798"/>
      <c r="H91" s="1097"/>
      <c r="I91" s="798"/>
      <c r="J91" s="1097"/>
      <c r="K91" s="363"/>
      <c r="X91" s="832">
        <v>0</v>
      </c>
    </row>
    <row s="4528" customFormat="1" customHeight="1" ht="11.25" hidden="1">
      <c r="A92" s="2466"/>
      <c r="B92" s="585"/>
      <c r="D92" s="739" t="s">
        <v>882</v>
      </c>
      <c r="E92" s="797" t="s">
        <v>922</v>
      </c>
      <c r="F92" s="734" t="s">
        <v>862</v>
      </c>
      <c r="G92" s="798"/>
      <c r="H92" s="1097"/>
      <c r="I92" s="798"/>
      <c r="J92" s="1097"/>
      <c r="K92" s="363"/>
      <c r="X92" s="832">
        <v>0</v>
      </c>
    </row>
    <row s="4528" customFormat="1" customHeight="1" ht="11.25" hidden="1">
      <c r="A93" s="2466"/>
      <c r="B93" s="585"/>
      <c r="D93" s="739" t="s">
        <v>929</v>
      </c>
      <c r="E93" s="797" t="s">
        <v>924</v>
      </c>
      <c r="F93" s="734" t="s">
        <v>862</v>
      </c>
      <c r="G93" s="798"/>
      <c r="H93" s="1097"/>
      <c r="I93" s="798"/>
      <c r="J93" s="1097"/>
      <c r="K93" s="363"/>
      <c r="X93" s="832">
        <v>0</v>
      </c>
    </row>
    <row s="4528" customFormat="1" customHeight="1" ht="11.25" hidden="1">
      <c r="A94" s="2466"/>
      <c r="B94" s="585"/>
      <c r="D94" s="739" t="s">
        <v>930</v>
      </c>
      <c r="E94" s="797" t="s">
        <v>926</v>
      </c>
      <c r="F94" s="734" t="s">
        <v>862</v>
      </c>
      <c r="G94" s="798"/>
      <c r="H94" s="1097"/>
      <c r="I94" s="798"/>
      <c r="J94" s="1097"/>
      <c r="K94" s="363"/>
      <c r="X94" s="832">
        <v>0</v>
      </c>
    </row>
    <row s="4528" customFormat="1" customHeight="1" ht="24.75" hidden="1">
      <c r="A95" s="2466"/>
      <c r="B95" s="585"/>
      <c r="D95" s="739" t="s">
        <v>112</v>
      </c>
      <c r="E95" s="740" t="s">
        <v>931</v>
      </c>
      <c r="F95" s="799" t="s">
        <v>561</v>
      </c>
      <c r="G95" s="801"/>
      <c r="H95" s="1097"/>
      <c r="I95" s="801"/>
      <c r="J95" s="1097"/>
      <c r="K95" s="363" t="s">
        <v>932</v>
      </c>
      <c r="X95" s="832">
        <v>0</v>
      </c>
    </row>
    <row s="4528" customFormat="1" customHeight="1" ht="33.75" hidden="1">
      <c r="A96" s="2466"/>
      <c r="B96" s="585"/>
      <c r="D96" s="739" t="s">
        <v>93</v>
      </c>
      <c r="E96" s="740" t="s">
        <v>933</v>
      </c>
      <c r="F96" s="800" t="s">
        <v>823</v>
      </c>
      <c r="G96" s="802"/>
      <c r="H96" s="1097"/>
      <c r="I96" s="802"/>
      <c r="J96" s="1097"/>
      <c r="K96" s="363"/>
      <c r="X96" s="832">
        <v>0</v>
      </c>
    </row>
    <row s="4528" customFormat="1" customHeight="1" ht="22.5" hidden="1">
      <c r="A97" s="2466"/>
      <c r="B97" s="585" t="s">
        <v>591</v>
      </c>
      <c r="D97" s="739" t="s">
        <v>94</v>
      </c>
      <c r="E97" s="740" t="s">
        <v>934</v>
      </c>
      <c r="F97" s="800" t="s">
        <v>309</v>
      </c>
      <c r="G97" s="459"/>
      <c r="H97" s="1097"/>
      <c r="I97" s="459"/>
      <c r="J97" s="1097"/>
      <c r="K97" s="363" t="s">
        <v>634</v>
      </c>
      <c r="X97" s="832">
        <v>0</v>
      </c>
    </row>
    <row s="4528" customFormat="1" customHeight="1" ht="45" hidden="1">
      <c r="A98" s="2466"/>
      <c r="B98" s="585" t="s">
        <v>591</v>
      </c>
      <c r="D98" s="739" t="s">
        <v>935</v>
      </c>
      <c r="E98" s="741" t="s">
        <v>936</v>
      </c>
      <c r="F98" s="795" t="s">
        <v>309</v>
      </c>
      <c r="G98" s="459"/>
      <c r="H98" s="1097"/>
      <c r="I98" s="459"/>
      <c r="J98" s="1097"/>
      <c r="K98" s="363" t="s">
        <v>634</v>
      </c>
      <c r="X98" s="832">
        <v>0</v>
      </c>
    </row>
    <row s="4528" customFormat="1" customHeight="1" ht="95.25" hidden="1">
      <c r="A99" s="2466"/>
      <c r="B99" s="585" t="s">
        <v>591</v>
      </c>
      <c r="D99" s="739" t="s">
        <v>113</v>
      </c>
      <c r="E99" s="740" t="s">
        <v>937</v>
      </c>
      <c r="F99" s="795" t="s">
        <v>309</v>
      </c>
      <c r="G99" s="459"/>
      <c r="H99" s="1097"/>
      <c r="I99" s="459"/>
      <c r="J99" s="1097"/>
      <c r="K99" s="363" t="s">
        <v>634</v>
      </c>
      <c r="X99" s="832">
        <v>0</v>
      </c>
    </row>
    <row s="4528" customFormat="1" customHeight="1" ht="22.5" hidden="1">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B4E0E-F98D-53ED-1131-109EAA64EB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19E44-697D-590C-9656-C2DFA038B67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A4EF1-2AF6-32F8-40AD-89F013F524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0B67-11E2-5036-E8D6-ECFE247116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EC6E7-325A-8DBA-BC99-AEE81884FF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customWidth="1"/>
    <col min="80" max="81" style="4436" width="29.140625" customWidth="1"/>
    <col min="82" max="89" style="4436" width="21.7109375" customWidth="1"/>
    <col min="90" max="102" style="4436" width="0.7109375" customWidth="1"/>
    <col min="103" max="114" style="4436" width="21.7109375" hidden="1" customWidth="1"/>
    <col min="115"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2F854-CFAF-CCFD-D8C3-3DCA0462006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F2188-DF9E-B556-D0FE-BE14CBA75E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C0FD9-D337-050D-E118-00B5653DD5EA}"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45533.67304398148</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4.2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67.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6676A07D-4AAF-C37B-18C3-D46E8AE1B9E4}"/>
    <hyperlink ref="H23" r:id="rId3" xr:uid="{CCC6A23B-120A-1FD1-67C4-6DA228182C3F}"/>
    <hyperlink ref="H24" r:id="rId4" tooltip="https://portal.eias.ru/Portal/DownloadPage.aspx?type=12&amp;guid=952bb972-ca8e-488b-bd0f-6fcbb1118de8" xr:uid="{C9D208FD-5D01-FB72-2616-0DB9F0B1B32A}"/>
    <hyperlink ref="H26" r:id="rId5" tooltip="https://portal.eias.ru/Portal/DownloadPage.aspx?type=12&amp;guid=2543cbc4-1794-46c2-9b60-f8ddc324e6ee" xr:uid="{2F79BF4B-CEE6-BCBE-B32E-141915F0982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92D5F-1D4D-3162-57F2-F3AE197C795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45512.40329861111</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45/3</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245</v>
      </c>
      <c r="B63" s="1854" t="s">
        <v>246</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253</v>
      </c>
      <c r="B66" s="1854" t="s">
        <v>254</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258</v>
      </c>
      <c r="B69" s="1854" t="s">
        <v>259</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263</v>
      </c>
      <c r="B72" s="1854" t="s">
        <v>264</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268</v>
      </c>
      <c r="B75" s="1854" t="s">
        <v>269</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273</v>
      </c>
      <c r="B78" s="1854" t="s">
        <v>274</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278</v>
      </c>
      <c r="B81" s="1854" t="s">
        <v>279</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245</v>
      </c>
      <c r="B126" s="1854" t="s">
        <v>246</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253</v>
      </c>
      <c r="B129" s="1854" t="s">
        <v>254</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258</v>
      </c>
      <c r="B132" s="1854" t="s">
        <v>259</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263</v>
      </c>
      <c r="B135" s="1854" t="s">
        <v>264</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268</v>
      </c>
      <c r="B138" s="1854" t="s">
        <v>269</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273</v>
      </c>
      <c r="B141" s="1854" t="s">
        <v>274</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278</v>
      </c>
      <c r="B144" s="1854" t="s">
        <v>279</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245</v>
      </c>
      <c r="B187" s="1854" t="s">
        <v>246</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253</v>
      </c>
      <c r="B190" s="1854" t="s">
        <v>254</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258</v>
      </c>
      <c r="B193" s="1854" t="s">
        <v>259</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263</v>
      </c>
      <c r="B196" s="1854" t="s">
        <v>264</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268</v>
      </c>
      <c r="B199" s="1854" t="s">
        <v>269</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273</v>
      </c>
      <c r="B202" s="1854" t="s">
        <v>274</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278</v>
      </c>
      <c r="B205" s="1854" t="s">
        <v>279</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245</v>
      </c>
      <c r="B248" s="1854" t="s">
        <v>246</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253</v>
      </c>
      <c r="B251" s="1854" t="s">
        <v>254</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258</v>
      </c>
      <c r="B254" s="1854" t="s">
        <v>259</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263</v>
      </c>
      <c r="B257" s="1854" t="s">
        <v>264</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268</v>
      </c>
      <c r="B260" s="1854" t="s">
        <v>269</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273</v>
      </c>
      <c r="B263" s="1854" t="s">
        <v>274</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278</v>
      </c>
      <c r="B266" s="1854" t="s">
        <v>279</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245</v>
      </c>
      <c r="B309" s="1854" t="s">
        <v>246</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253</v>
      </c>
      <c r="B312" s="1854" t="s">
        <v>254</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258</v>
      </c>
      <c r="B315" s="1854" t="s">
        <v>259</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263</v>
      </c>
      <c r="B318" s="1854" t="s">
        <v>264</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268</v>
      </c>
      <c r="B321" s="1854" t="s">
        <v>269</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273</v>
      </c>
      <c r="B324" s="1854" t="s">
        <v>274</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278</v>
      </c>
      <c r="B327" s="1854" t="s">
        <v>279</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DA45F-832B-459E-D5C4-1B96D8AAB6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A8CA4-DE86-085E-3F91-ABD6769AC03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964AA1-2FC7-4F6D-7F8F-0C9B27BFBF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517</v>
      </c>
      <c r="AW4" s="1194" t="s">
        <v>1308</v>
      </c>
      <c r="AX4" s="1194" t="s">
        <v>1308</v>
      </c>
      <c r="AZ4" s="1194" t="s">
        <v>1309</v>
      </c>
      <c r="BB4" s="1194" t="s">
        <v>1310</v>
      </c>
      <c r="BC4" s="1194" t="s">
        <v>1311</v>
      </c>
      <c r="BE4" s="1194">
        <v>2002</v>
      </c>
      <c r="BF4" s="1194" t="s">
        <v>1312</v>
      </c>
      <c r="BH4" s="1142" t="s">
        <v>1313</v>
      </c>
      <c r="BJ4" s="1142" t="s">
        <v>1313</v>
      </c>
      <c r="BL4" s="1142" t="s">
        <v>1313</v>
      </c>
      <c r="BN4" s="1142" t="s">
        <v>1313</v>
      </c>
      <c r="BQ4" s="1506" t="s">
        <v>1314</v>
      </c>
      <c r="BR4" s="1233" t="s">
        <v>1315</v>
      </c>
      <c r="BS4" s="348"/>
      <c r="BT4" s="1506" t="s">
        <v>1316</v>
      </c>
      <c r="BU4" s="1233" t="s">
        <v>1317</v>
      </c>
      <c r="BV4" s="1144"/>
      <c r="BW4" s="1771" t="s">
        <v>1318</v>
      </c>
      <c r="BX4" s="1765" t="s">
        <v>1319</v>
      </c>
      <c r="BZ4" s="1506" t="s">
        <v>1320</v>
      </c>
      <c r="CA4" s="1233" t="s">
        <v>1321</v>
      </c>
    </row>
    <row customHeight="1" ht="11.25">
      <c r="A5" s="1148" t="s">
        <v>1322</v>
      </c>
      <c r="B5" s="1149">
        <v>2003</v>
      </c>
      <c r="C5" s="1149">
        <v>2025</v>
      </c>
      <c r="E5" s="1150" t="s">
        <v>1323</v>
      </c>
      <c r="F5" s="1150" t="s">
        <v>1324</v>
      </c>
      <c r="H5" s="1151" t="s">
        <v>1325</v>
      </c>
      <c r="I5" s="1150" t="s">
        <v>92</v>
      </c>
      <c r="K5" s="1152" t="s">
        <v>1326</v>
      </c>
      <c r="L5" s="1153">
        <f>_xlfn.IFERROR(MATCH(K5,OFFER_METHOD,0),0)</f>
        <v>0</v>
      </c>
      <c r="M5" s="1152">
        <v>4</v>
      </c>
      <c r="N5" s="1166" t="s">
        <v>1327</v>
      </c>
      <c r="O5" s="1150" t="s">
        <v>1328</v>
      </c>
      <c r="Q5" s="1155" t="s">
        <v>1329</v>
      </c>
      <c r="R5" s="217" t="s">
        <v>1330</v>
      </c>
      <c r="T5" s="1151" t="s">
        <v>1331</v>
      </c>
      <c r="U5" s="1153" t="s">
        <v>1332</v>
      </c>
      <c r="V5" s="1157">
        <v>4</v>
      </c>
      <c r="W5" s="1158"/>
      <c r="X5" s="1158" t="s">
        <v>166</v>
      </c>
      <c r="Y5" s="1149" t="s">
        <v>1333</v>
      </c>
      <c r="Z5" s="1165">
        <v>1</v>
      </c>
      <c r="AF5" s="1151" t="s">
        <v>1334</v>
      </c>
      <c r="AH5" s="1150" t="s">
        <v>1335</v>
      </c>
      <c r="AK5" s="1150" t="s">
        <v>1336</v>
      </c>
      <c r="AM5" s="1150" t="s">
        <v>1337</v>
      </c>
      <c r="AP5" s="1161" t="s">
        <v>166</v>
      </c>
      <c r="AQ5" s="1162" t="s">
        <v>166</v>
      </c>
      <c r="AU5" s="1194" t="s">
        <v>1338</v>
      </c>
      <c r="AW5" s="1194" t="s">
        <v>1339</v>
      </c>
      <c r="AX5" s="1194" t="s">
        <v>1339</v>
      </c>
      <c r="AZ5" s="1194" t="s">
        <v>1340</v>
      </c>
      <c r="BB5" s="1194" t="s">
        <v>1341</v>
      </c>
      <c r="BC5" s="1194" t="s">
        <v>1342</v>
      </c>
      <c r="BE5" s="1194">
        <v>2003</v>
      </c>
      <c r="BF5" s="1194" t="s">
        <v>1343</v>
      </c>
      <c r="BH5" s="1142" t="s">
        <v>1344</v>
      </c>
      <c r="BJ5" s="1142" t="s">
        <v>1344</v>
      </c>
      <c r="BL5" s="1142" t="s">
        <v>1344</v>
      </c>
      <c r="BN5" s="1142" t="s">
        <v>1345</v>
      </c>
      <c r="BQ5" s="1355">
        <v>4213775</v>
      </c>
      <c r="BR5" s="1142" t="s">
        <v>1239</v>
      </c>
      <c r="BS5" s="1503"/>
      <c r="BT5" s="1355">
        <v>64236871</v>
      </c>
      <c r="BU5" s="1142" t="s">
        <v>227</v>
      </c>
      <c r="BV5" s="1144"/>
      <c r="BW5" s="1769">
        <v>4213767</v>
      </c>
      <c r="BX5" s="1767" t="s">
        <v>1346</v>
      </c>
      <c r="BZ5" s="1355">
        <v>64237509</v>
      </c>
      <c r="CA5" s="1369" t="s">
        <v>1347</v>
      </c>
    </row>
    <row customHeight="1" ht="11.25">
      <c r="A6" s="1148" t="s">
        <v>1348</v>
      </c>
      <c r="B6" s="1149">
        <v>2004</v>
      </c>
      <c r="C6" s="1149">
        <v>2026</v>
      </c>
      <c r="E6" s="1150" t="s">
        <v>1349</v>
      </c>
      <c r="F6" s="1167"/>
      <c r="H6" s="1151" t="s">
        <v>1350</v>
      </c>
      <c r="I6" s="1150" t="s">
        <v>112</v>
      </c>
      <c r="J6" s="1141" t="s">
        <v>1351</v>
      </c>
      <c r="L6" s="1153">
        <f>SUM(kind_of_control_method_filter)</f>
        <v>0</v>
      </c>
      <c r="N6" s="1166" t="s">
        <v>1352</v>
      </c>
      <c r="O6" s="1150" t="s">
        <v>1353</v>
      </c>
      <c r="R6" s="217" t="s">
        <v>1234</v>
      </c>
      <c r="T6" s="1151" t="s">
        <v>1354</v>
      </c>
      <c r="U6" s="1153" t="s">
        <v>1334</v>
      </c>
      <c r="V6" s="1157">
        <v>5</v>
      </c>
      <c r="W6" s="1158"/>
      <c r="X6" s="1149" t="s">
        <v>172</v>
      </c>
      <c r="Y6" s="1149" t="s">
        <v>1355</v>
      </c>
      <c r="Z6" s="1165"/>
      <c r="AA6" s="1168"/>
      <c r="AH6" s="1150" t="s">
        <v>1356</v>
      </c>
      <c r="AK6" s="1150" t="s">
        <v>1357</v>
      </c>
      <c r="AM6" s="1150" t="s">
        <v>1358</v>
      </c>
      <c r="AP6" s="1161" t="s">
        <v>172</v>
      </c>
      <c r="AQ6" s="1162" t="s">
        <v>172</v>
      </c>
      <c r="AU6" s="1194" t="s">
        <v>1359</v>
      </c>
      <c r="AW6" s="1194" t="s">
        <v>1360</v>
      </c>
      <c r="AX6" s="1194" t="s">
        <v>1360</v>
      </c>
      <c r="BB6" s="1194" t="s">
        <v>1361</v>
      </c>
      <c r="BC6" s="1194" t="s">
        <v>1342</v>
      </c>
      <c r="BE6" s="1194">
        <v>2004</v>
      </c>
      <c r="BF6" s="1194" t="s">
        <v>1362</v>
      </c>
      <c r="BH6" s="1142" t="s">
        <v>1363</v>
      </c>
      <c r="BJ6" s="1142" t="s">
        <v>1364</v>
      </c>
      <c r="BL6" s="1142" t="s">
        <v>1364</v>
      </c>
      <c r="BN6" s="1142" t="s">
        <v>1365</v>
      </c>
      <c r="BQ6" s="1355">
        <v>4213784</v>
      </c>
      <c r="BR6" s="1369" t="s">
        <v>1274</v>
      </c>
      <c r="BS6" s="1504"/>
      <c r="BT6" s="1355">
        <v>64236872</v>
      </c>
      <c r="BU6" s="1142" t="s">
        <v>232</v>
      </c>
      <c r="BV6" s="1144"/>
      <c r="BW6" s="1769">
        <v>4213768</v>
      </c>
      <c r="BX6" s="1767" t="s">
        <v>257</v>
      </c>
      <c r="BZ6" s="1355">
        <v>64237510</v>
      </c>
      <c r="CA6" s="1142" t="s">
        <v>1366</v>
      </c>
    </row>
    <row customHeight="1" ht="11.25">
      <c r="A7" s="1148" t="s">
        <v>1367</v>
      </c>
      <c r="B7" s="1149">
        <v>2005</v>
      </c>
      <c r="E7" s="1150" t="s">
        <v>1368</v>
      </c>
      <c r="F7" s="1167"/>
      <c r="H7" s="1151" t="s">
        <v>1369</v>
      </c>
      <c r="I7" s="1150" t="s">
        <v>93</v>
      </c>
      <c r="J7" s="1150" t="s">
        <v>1370</v>
      </c>
      <c r="N7" s="1170" t="s">
        <v>1371</v>
      </c>
      <c r="O7" s="1150" t="s">
        <v>1372</v>
      </c>
      <c r="U7" s="1153" t="s">
        <v>19</v>
      </c>
      <c r="V7" s="444" t="s">
        <v>93</v>
      </c>
      <c r="W7" s="1158"/>
      <c r="X7" s="1149" t="s">
        <v>178</v>
      </c>
      <c r="Y7" s="1149" t="s">
        <v>1333</v>
      </c>
      <c r="Z7" s="1165"/>
      <c r="AA7" s="1168"/>
      <c r="AH7" s="1150" t="s">
        <v>1373</v>
      </c>
      <c r="AK7" s="1150" t="s">
        <v>1374</v>
      </c>
      <c r="AM7" s="1150" t="s">
        <v>1375</v>
      </c>
      <c r="AP7" s="1161" t="s">
        <v>178</v>
      </c>
      <c r="AQ7" s="1162" t="s">
        <v>178</v>
      </c>
      <c r="AU7" s="1194" t="s">
        <v>1376</v>
      </c>
      <c r="AW7" s="1194" t="s">
        <v>1377</v>
      </c>
      <c r="AX7" s="1194" t="s">
        <v>1377</v>
      </c>
      <c r="AZ7" s="1141" t="s">
        <v>1378</v>
      </c>
      <c r="BB7" s="1194" t="s">
        <v>1379</v>
      </c>
      <c r="BC7" s="1194" t="s">
        <v>1342</v>
      </c>
      <c r="BE7" s="1194">
        <v>2005</v>
      </c>
      <c r="BF7" s="1194" t="s">
        <v>1380</v>
      </c>
      <c r="BH7" s="1142" t="s">
        <v>1381</v>
      </c>
      <c r="BJ7" s="1142" t="s">
        <v>1363</v>
      </c>
      <c r="BL7" s="1142" t="s">
        <v>1363</v>
      </c>
      <c r="BN7" s="1142" t="s">
        <v>1382</v>
      </c>
      <c r="BQ7" s="1355">
        <v>4213781</v>
      </c>
      <c r="BR7" s="1142" t="s">
        <v>1267</v>
      </c>
      <c r="BS7" s="1503"/>
      <c r="BT7" s="1355">
        <v>64236873</v>
      </c>
      <c r="BU7" s="1142" t="s">
        <v>237</v>
      </c>
      <c r="BV7" s="1144"/>
      <c r="BW7" s="1769">
        <v>4213769</v>
      </c>
      <c r="BX7" s="1767" t="s">
        <v>1383</v>
      </c>
      <c r="BZ7" s="1355">
        <v>64237511</v>
      </c>
      <c r="CA7" s="1142" t="s">
        <v>272</v>
      </c>
    </row>
    <row customHeight="1" ht="11.25">
      <c r="A8" s="1148" t="s">
        <v>1384</v>
      </c>
      <c r="B8" s="1149">
        <v>2006</v>
      </c>
      <c r="E8" s="1150" t="s">
        <v>1385</v>
      </c>
      <c r="F8" s="1167"/>
      <c r="H8" s="1151" t="s">
        <v>1386</v>
      </c>
      <c r="I8" s="1150" t="s">
        <v>94</v>
      </c>
      <c r="J8" s="1150" t="s">
        <v>1387</v>
      </c>
      <c r="N8" s="1237" t="s">
        <v>1388</v>
      </c>
      <c r="O8" s="1150" t="s">
        <v>1389</v>
      </c>
      <c r="V8" s="444" t="s">
        <v>94</v>
      </c>
      <c r="W8" s="1158"/>
      <c r="X8" s="1149" t="s">
        <v>184</v>
      </c>
      <c r="Y8" s="1149" t="s">
        <v>1333</v>
      </c>
      <c r="Z8" s="1165"/>
      <c r="AA8" s="1168"/>
      <c r="AK8" s="1150" t="s">
        <v>1390</v>
      </c>
      <c r="AP8" s="1161" t="s">
        <v>184</v>
      </c>
      <c r="AQ8" s="1162" t="s">
        <v>184</v>
      </c>
      <c r="AU8" s="1194" t="s">
        <v>1391</v>
      </c>
      <c r="AW8" s="1194" t="s">
        <v>1392</v>
      </c>
      <c r="AX8" s="1194" t="s">
        <v>1392</v>
      </c>
      <c r="AZ8" s="1194" t="s">
        <v>1393</v>
      </c>
      <c r="BB8" s="1194" t="s">
        <v>1394</v>
      </c>
      <c r="BC8" s="1194" t="s">
        <v>1342</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267</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1342</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1342</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1342</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1342</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1382</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1342</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1342</v>
      </c>
      <c r="BE18" s="1194">
        <v>2016</v>
      </c>
      <c r="BH18" s="1142" t="s">
        <v>1444</v>
      </c>
      <c r="BJ18" s="1291" t="s">
        <v>1503</v>
      </c>
      <c r="BL18" s="1291" t="s">
        <v>1503</v>
      </c>
      <c r="BN18" s="1142" t="s">
        <v>1504</v>
      </c>
      <c r="BQ18" s="1506" t="s">
        <v>1314</v>
      </c>
      <c r="BR18" s="1233" t="s">
        <v>1315</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1342</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1382</v>
      </c>
      <c r="BL20" s="1142" t="s">
        <v>1382</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1342</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1342</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1330</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1328</v>
      </c>
      <c r="AX35" s="1194" t="s">
        <v>1607</v>
      </c>
      <c r="AZ35" s="1141" t="s">
        <v>1608</v>
      </c>
      <c r="BE35" s="1194">
        <v>2033</v>
      </c>
      <c r="BL35" s="1142" t="s">
        <v>1609</v>
      </c>
    </row>
    <row customHeight="1" ht="11.25">
      <c r="A36" s="1944" t="s">
        <v>1610</v>
      </c>
      <c r="D36" s="1185" t="s">
        <v>1611</v>
      </c>
      <c r="E36" s="1186" t="s">
        <v>857</v>
      </c>
      <c r="F36" s="1187" t="str">
        <f>INDEX(E37:E41,MATCH(TEMPLATE_SPHERE,F37:F41,0))</f>
        <v>холодного водоснабжения</v>
      </c>
      <c r="G36" s="1187" t="str">
        <f>INDEX(G37:G41,MATCH(TEMPLATE_SPHERE,F37:F41,0))</f>
        <v>холодное водоснабжение</v>
      </c>
      <c r="O36" s="1148" t="s">
        <v>1353</v>
      </c>
      <c r="AX36" s="1194" t="s">
        <v>1612</v>
      </c>
      <c r="AZ36" s="1194" t="s">
        <v>1234</v>
      </c>
      <c r="BE36" s="1194">
        <v>2034</v>
      </c>
      <c r="BL36" s="1142" t="s">
        <v>1613</v>
      </c>
    </row>
    <row customHeight="1" ht="11.25">
      <c r="A37" s="1148" t="s">
        <v>1614</v>
      </c>
      <c r="E37" s="481" t="s">
        <v>1615</v>
      </c>
      <c r="F37" s="1188" t="s">
        <v>811</v>
      </c>
      <c r="G37" s="481" t="s">
        <v>1616</v>
      </c>
      <c r="O37" s="1148" t="s">
        <v>1372</v>
      </c>
      <c r="AX37" s="1194" t="s">
        <v>1617</v>
      </c>
      <c r="AZ37" s="1194" t="s">
        <v>1262</v>
      </c>
      <c r="BE37" s="1194">
        <v>2035</v>
      </c>
    </row>
    <row customHeight="1" ht="11.25">
      <c r="A38" s="1148" t="s">
        <v>1618</v>
      </c>
      <c r="E38" s="481" t="s">
        <v>1619</v>
      </c>
      <c r="F38" s="1189" t="s">
        <v>857</v>
      </c>
      <c r="G38" s="481" t="s">
        <v>1620</v>
      </c>
      <c r="O38" s="1148" t="s">
        <v>1389</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1329</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холодного водоснабжения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1328</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(холодного водоснабжения)</v>
      </c>
      <c r="K46" s="1820"/>
      <c r="AX46" s="1194" t="s">
        <v>1668</v>
      </c>
      <c r="AZ46" s="1194" t="s">
        <v>1353</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0"/>
      <c r="AX47" s="1194" t="s">
        <v>1672</v>
      </c>
      <c r="AZ47" s="1194" t="s">
        <v>1372</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1389</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1331</v>
      </c>
      <c r="BE63" s="1194">
        <v>2061</v>
      </c>
    </row>
    <row customHeight="1" ht="11.25">
      <c r="A64" s="1148" t="s">
        <v>1727</v>
      </c>
      <c r="D64" s="1192" t="s">
        <v>1728</v>
      </c>
      <c r="E64" s="1169">
        <v>30</v>
      </c>
      <c r="F64" s="1148" t="s">
        <v>1715</v>
      </c>
      <c r="AZ64" s="1194" t="s">
        <v>1354</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1332</v>
      </c>
      <c r="BE70" s="1194">
        <v>2068</v>
      </c>
      <c r="BH70" s="1142" t="s">
        <v>1744</v>
      </c>
      <c r="BJ70" s="1142" t="s">
        <v>1745</v>
      </c>
      <c r="BL70" s="1142" t="s">
        <v>1746</v>
      </c>
      <c r="BN70" s="1142" t="s">
        <v>1747</v>
      </c>
    </row>
    <row customHeight="1" ht="11.25">
      <c r="A71" s="1148" t="s">
        <v>1748</v>
      </c>
      <c r="AZ71" s="1194" t="s">
        <v>1334</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517</v>
      </c>
    </row>
    <row customHeight="1" ht="11.25">
      <c r="A79" s="1148" t="s">
        <v>1774</v>
      </c>
      <c r="AZ79" s="1194" t="s">
        <v>1338</v>
      </c>
      <c r="BH79" s="1141" t="s">
        <v>1775</v>
      </c>
      <c r="BJ79" s="1141" t="s">
        <v>1776</v>
      </c>
      <c r="BL79" s="1141" t="s">
        <v>1777</v>
      </c>
    </row>
    <row customHeight="1" ht="11.25">
      <c r="A80" s="1148" t="s">
        <v>1778</v>
      </c>
      <c r="AZ80" s="1194" t="s">
        <v>1359</v>
      </c>
      <c r="BH80" s="1142" t="s">
        <v>1779</v>
      </c>
      <c r="BJ80" s="1142" t="s">
        <v>1780</v>
      </c>
      <c r="BL80" s="1142" t="s">
        <v>1781</v>
      </c>
    </row>
    <row customHeight="1" ht="11.25">
      <c r="A81" s="1148" t="s">
        <v>1782</v>
      </c>
      <c r="AZ81" s="1194" t="s">
        <v>1376</v>
      </c>
      <c r="BH81" s="1142" t="s">
        <v>1783</v>
      </c>
      <c r="BJ81" s="1142" t="s">
        <v>1784</v>
      </c>
      <c r="BL81" s="1142" t="s">
        <v>1785</v>
      </c>
    </row>
    <row customHeight="1" ht="11.25">
      <c r="A82" s="1148" t="s">
        <v>1786</v>
      </c>
      <c r="AZ82" s="1194" t="s">
        <v>1391</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0A882-D444-BF5D-60F7-ECA278BE1D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F8538-6FB2-E7B1-D09D-00B674455AE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217BC-DBF7-8467-F4CE-B9BC15B6BF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52EFF-E3B1-BA54-5922-2BA224B427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C4DDE-29D4-727E-EB3C-B9706AF0B73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7B67F-CBE1-A3C3-2CD7-2F253CCDC59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75584-B47B-6773-E466-C4F1F7EA0F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AA325-C778-AA2E-7F01-BFF236EB86D2}"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9.75">
      <c r="A12" s="4810"/>
      <c r="B12" s="4810"/>
      <c r="C12" s="1891" t="s">
        <v>692</v>
      </c>
      <c r="D12" s="187" t="s">
        <v>110</v>
      </c>
      <c r="E12" s="188" t="s">
        <v>1919</v>
      </c>
      <c r="F12" s="4810"/>
      <c r="G12" s="4810"/>
      <c r="H12" s="4810"/>
      <c r="I12" s="4810"/>
      <c r="J12" s="4810"/>
      <c r="K12" s="4810"/>
      <c r="L12" s="4810"/>
      <c r="M12" s="4810"/>
    </row>
    <row customHeight="1" ht="35.25">
      <c r="A13" s="4810"/>
      <c r="B13" s="4810"/>
      <c r="C13" s="1891" t="s">
        <v>692</v>
      </c>
      <c r="D13" s="187" t="s">
        <v>111</v>
      </c>
      <c r="E13" s="188" t="s">
        <v>1920</v>
      </c>
      <c r="F13" s="4810"/>
      <c r="G13" s="4810"/>
      <c r="H13" s="4810"/>
      <c r="I13" s="4810"/>
      <c r="J13" s="4810"/>
      <c r="K13" s="4810"/>
      <c r="L13" s="4810"/>
      <c r="M13" s="4810"/>
    </row>
    <row customHeight="1" ht="14.699999999999998">
      <c r="C14" s="166"/>
      <c r="D14" s="183"/>
      <c r="E14" s="181" t="s">
        <v>1916</v>
      </c>
      <c r="M14" s="143">
        <v>14</v>
      </c>
    </row>
    <row customHeight="1" ht="14.25" hidden="1">
      <c r="A15" s="143" t="s">
        <v>83</v>
      </c>
      <c r="B15" s="143">
        <v>0</v>
      </c>
      <c r="C15" s="165">
        <v>3</v>
      </c>
      <c r="D15" s="143">
        <v>6</v>
      </c>
      <c r="E15" s="143">
        <v>94</v>
      </c>
      <c r="F15" s="143">
        <v>8</v>
      </c>
      <c r="G15" s="143">
        <v>8</v>
      </c>
      <c r="H15" s="143">
        <v>8</v>
      </c>
      <c r="I15" s="143">
        <v>8</v>
      </c>
      <c r="J15" s="143">
        <v>8</v>
      </c>
      <c r="K15" s="143">
        <v>8</v>
      </c>
      <c r="L15" s="143">
        <v>8</v>
      </c>
      <c r="M15" s="14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2F54-799E-BD2A-8015-13A0CDCC71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1921</v>
      </c>
      <c r="C2" s="2574"/>
      <c r="D2" s="2574"/>
      <c r="E2" s="342"/>
      <c r="F2" s="163">
        <v>22</v>
      </c>
    </row>
    <row customHeight="1" ht="3">
      <c r="F3" s="163">
        <v>3</v>
      </c>
    </row>
    <row customHeight="1" ht="23.25">
      <c r="B4" s="2688" t="s">
        <v>1922</v>
      </c>
      <c r="C4" s="457" t="s">
        <v>1923</v>
      </c>
      <c r="D4" s="457" t="s">
        <v>1924</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29D1E-944B-33ED-E1D2-60C0168A38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1925</v>
      </c>
    </row>
    <row r="4" s="4810" customFormat="1" customHeight="1" ht="15">
      <c r="C4" s="1890"/>
      <c r="D4" s="187"/>
      <c r="E4" s="451"/>
    </row>
    <row r="6" s="4819" customFormat="1" customHeight="1" ht="17.25">
      <c r="A6" s="1889" t="s">
        <v>1926</v>
      </c>
    </row>
    <row r="8" s="4810" customFormat="1" customHeight="1" ht="17.25">
      <c r="C8" s="1891"/>
      <c r="D8" s="187"/>
      <c r="E8" s="188"/>
    </row>
    <row r="11" s="4819" customFormat="1" customHeight="1" ht="17.25">
      <c r="A11" s="1889" t="s">
        <v>1927</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1928</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1929</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1930</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1931</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1932</v>
      </c>
    </row>
    <row customHeight="1" ht="11.25"/>
    <row s="3242" customFormat="1" customHeight="1" ht="22.5">
      <c r="A39" s="1865"/>
      <c r="B39" s="531"/>
      <c r="C39" s="933"/>
      <c r="D39" s="514"/>
      <c r="E39" s="934"/>
      <c r="F39" s="1886"/>
      <c r="G39" s="1896"/>
      <c r="H39" s="549"/>
    </row>
    <row customHeight="1" ht="11.25"/>
    <row s="4819" customFormat="1" customHeight="1" ht="11.25">
      <c r="A41" s="1889" t="s">
        <v>1933</v>
      </c>
    </row>
    <row customHeight="1" ht="11.25"/>
    <row s="3242" customFormat="1" customHeight="1" ht="22.5">
      <c r="A43" s="531"/>
      <c r="B43" s="531"/>
      <c r="C43" s="531"/>
      <c r="D43" s="514"/>
      <c r="E43" s="934"/>
      <c r="F43" s="935"/>
      <c r="G43" s="1896"/>
      <c r="H43" s="549"/>
    </row>
    <row customHeight="1" ht="11.25"/>
    <row s="4819" customFormat="1" customHeight="1" ht="11.25">
      <c r="A45" s="1889" t="s">
        <v>1934</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1935</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1936</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1937</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1938</v>
      </c>
    </row>
    <row r="68" s="4528" customFormat="1" customHeight="1" ht="14.25">
      <c r="A68" s="417"/>
      <c r="B68" s="1234"/>
      <c r="C68" s="450"/>
      <c r="D68" s="1884"/>
      <c r="E68" s="960"/>
      <c r="F68" s="1899"/>
      <c r="G68" s="163"/>
      <c r="I68" s="1698"/>
      <c r="J68" s="1698"/>
    </row>
    <row r="70" s="4819" customFormat="1" customHeight="1" ht="11.25">
      <c r="A70" s="1889" t="s">
        <v>1939</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1940</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1941</v>
      </c>
    </row>
    <row r="75" s="4819" customFormat="1" customHeight="1" ht="11.25">
      <c r="A75" s="1889" t="s">
        <v>1942</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1940</v>
      </c>
    </row>
    <row r="79" s="4819" customFormat="1" customHeight="1" ht="11.25">
      <c r="A79" s="1889" t="s">
        <v>1943</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1944</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1945</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1946</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1947</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1948</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1946</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1949</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1950</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1951</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1952</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1953</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1953</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1954</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1953</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1955</v>
      </c>
    </row>
    <row r="139" s="5246" customFormat="1" customHeight="1" ht="45">
      <c r="A139" s="1880"/>
      <c r="B139" s="1234"/>
      <c r="C139" s="486"/>
      <c r="D139" s="163"/>
      <c r="E139" s="2646"/>
      <c r="F139" s="2182" t="s">
        <v>110</v>
      </c>
      <c r="G139" s="2649" t="s">
        <v>28</v>
      </c>
      <c r="H139" s="363"/>
      <c r="I139" s="711" t="s">
        <v>110</v>
      </c>
      <c r="J139" s="1881" t="s">
        <v>1956</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1957</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1958</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1957</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1959</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249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250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251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249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250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249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1960</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249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250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251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249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250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249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1961</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1962</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1963</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1964</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251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75B7E-1E23-D745-0659-34636359D4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1965</v>
      </c>
      <c r="B1" s="920"/>
      <c r="C1" s="1056" t="s">
        <v>1966</v>
      </c>
      <c r="D1" s="1054" t="s">
        <v>811</v>
      </c>
      <c r="E1" s="1054" t="s">
        <v>857</v>
      </c>
      <c r="F1" s="1054" t="s">
        <v>910</v>
      </c>
      <c r="G1" s="1054" t="s">
        <v>897</v>
      </c>
      <c r="H1" s="1054" t="s">
        <v>1639</v>
      </c>
    </row>
    <row customHeight="1" ht="9">
      <c r="A2" s="1057" t="s">
        <v>1967</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8" t="s">
        <v>1968</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9"/>
      <c r="G3" s="1060"/>
      <c r="H3" s="920"/>
    </row>
    <row customHeight="1" ht="243">
      <c r="A4" s="920" t="s">
        <v>1969</v>
      </c>
      <c r="B4" s="920" t="s">
        <v>111</v>
      </c>
      <c r="C4" s="1058" t="str">
        <f>IF(TEMPLATE_SPHERE="HEAT",D4,IF(TEMPLATE_SPHERE="TKO",H4,E4))</f>
        <v>Форма 1. Информация об организации, осуществляющей холодное водоснабжение (общая информация)</v>
      </c>
      <c r="D4" s="1057" t="s">
        <v>1970</v>
      </c>
      <c r="E4" s="105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7"/>
      <c r="G4" s="1057"/>
      <c r="H4" s="920" t="s">
        <v>1971</v>
      </c>
    </row>
    <row customHeight="1" ht="117">
      <c r="A5" s="920" t="s">
        <v>1972</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0" t="s">
        <v>1973</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0"/>
      <c r="G5" s="1060"/>
      <c r="H5" s="920" t="s">
        <v>1974</v>
      </c>
    </row>
    <row customHeight="1" ht="90">
      <c r="A6" s="920" t="s">
        <v>1975</v>
      </c>
      <c r="B6" s="920" t="s">
        <v>92</v>
      </c>
      <c r="C6" s="105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0"/>
      <c r="G6" s="920"/>
      <c r="H6" s="1060"/>
    </row>
    <row customHeight="1" ht="45">
      <c r="A7" s="920" t="s">
        <v>1976</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1977</v>
      </c>
      <c r="E7" s="920" t="s">
        <v>1978</v>
      </c>
      <c r="F7" s="1060"/>
      <c r="G7" s="1060"/>
      <c r="H7" s="1060"/>
    </row>
    <row customHeight="1" ht="108">
      <c r="A8" s="920" t="s">
        <v>1979</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1980</v>
      </c>
      <c r="F8" s="1060"/>
      <c r="G8" s="1060"/>
      <c r="H8" s="1060"/>
    </row>
    <row customHeight="1" ht="99">
      <c r="A9" s="920" t="s">
        <v>1981</v>
      </c>
      <c r="B9" s="920"/>
      <c r="C9" s="920" t="s">
        <v>1982</v>
      </c>
      <c r="D9" s="920"/>
      <c r="E9" s="920"/>
      <c r="F9" s="1060"/>
      <c r="G9" s="1060"/>
      <c r="H9" s="1060"/>
    </row>
    <row customHeight="1" ht="126">
      <c r="A10" s="920" t="s">
        <v>1983</v>
      </c>
      <c r="B10" s="920"/>
      <c r="C10" s="920" t="s">
        <v>1984</v>
      </c>
      <c r="D10" s="920"/>
      <c r="E10" s="920"/>
      <c r="F10" s="1060"/>
      <c r="G10" s="1060"/>
      <c r="H10" s="1060"/>
    </row>
    <row customHeight="1" ht="108">
      <c r="A11" s="920" t="s">
        <v>1985</v>
      </c>
      <c r="B11" s="920"/>
      <c r="C11" s="920" t="s">
        <v>1986</v>
      </c>
      <c r="D11" s="920"/>
      <c r="E11" s="920"/>
      <c r="F11" s="1060"/>
      <c r="G11" s="1060"/>
      <c r="H11" s="1060"/>
    </row>
    <row customHeight="1" ht="54">
      <c r="A12" s="920" t="s">
        <v>1987</v>
      </c>
      <c r="B12" s="920"/>
      <c r="C12" s="920" t="s">
        <v>1988</v>
      </c>
      <c r="D12" s="920"/>
      <c r="E12" s="920"/>
      <c r="F12" s="1060"/>
      <c r="G12" s="1060"/>
      <c r="H12" s="1060"/>
    </row>
    <row customHeight="1" ht="45">
      <c r="A13" s="920" t="s">
        <v>1989</v>
      </c>
      <c r="B13" s="920"/>
      <c r="C13" s="920" t="s">
        <v>1990</v>
      </c>
      <c r="D13" s="920"/>
      <c r="E13" s="920"/>
      <c r="F13" s="1060"/>
      <c r="G13" s="1060"/>
      <c r="H13" s="1060"/>
    </row>
    <row customHeight="1" ht="117">
      <c r="A14" s="920" t="s">
        <v>1991</v>
      </c>
      <c r="B14" s="920"/>
      <c r="C14" s="920" t="s">
        <v>1992</v>
      </c>
      <c r="D14" s="920"/>
      <c r="E14" s="920"/>
      <c r="F14" s="1060"/>
      <c r="G14" s="1060"/>
      <c r="H14" s="1060"/>
    </row>
    <row customHeight="1" ht="117">
      <c r="A15" s="920" t="s">
        <v>1993</v>
      </c>
      <c r="B15" s="920"/>
      <c r="C15" s="920" t="s">
        <v>1994</v>
      </c>
      <c r="D15" s="920"/>
      <c r="E15" s="920"/>
      <c r="F15" s="1060"/>
      <c r="G15" s="1060"/>
      <c r="H15" s="1060"/>
    </row>
    <row customHeight="1" ht="63">
      <c r="A16" s="920" t="s">
        <v>1995</v>
      </c>
      <c r="B16" s="920"/>
      <c r="C16" s="920" t="s">
        <v>1996</v>
      </c>
      <c r="D16" s="920"/>
      <c r="E16" s="920"/>
      <c r="F16" s="1060"/>
      <c r="G16" s="1060"/>
      <c r="H16" s="1060"/>
    </row>
    <row customHeight="1" ht="54">
      <c r="A17" s="920" t="s">
        <v>1997</v>
      </c>
      <c r="B17" s="920"/>
      <c r="C17" s="1058" t="s">
        <v>1998</v>
      </c>
      <c r="D17" s="920"/>
      <c r="E17" s="920"/>
      <c r="F17" s="1060"/>
      <c r="G17" s="1060"/>
      <c r="H17" s="1060"/>
    </row>
    <row customHeight="1" ht="27">
      <c r="A18" s="920" t="s">
        <v>1999</v>
      </c>
      <c r="B18" s="920"/>
      <c r="C18" s="1058" t="s">
        <v>2000</v>
      </c>
      <c r="D18" s="920"/>
      <c r="E18" s="920"/>
      <c r="F18" s="1060"/>
      <c r="G18" s="1060"/>
      <c r="H18" s="1060"/>
    </row>
    <row customHeight="1" ht="54">
      <c r="A19" s="920" t="s">
        <v>2001</v>
      </c>
      <c r="B19" s="920"/>
      <c r="C19" s="1058" t="s">
        <v>2002</v>
      </c>
      <c r="D19" s="920"/>
      <c r="E19" s="920"/>
      <c r="F19" s="1060"/>
      <c r="G19" s="1060"/>
      <c r="H19" s="1060"/>
    </row>
    <row customHeight="1" ht="36">
      <c r="A20" s="920" t="s">
        <v>2003</v>
      </c>
      <c r="B20" s="920"/>
      <c r="C20" s="1058" t="s">
        <v>2004</v>
      </c>
      <c r="D20" s="920"/>
      <c r="E20" s="920"/>
      <c r="F20" s="1060"/>
      <c r="G20" s="1060"/>
      <c r="H20" s="1060"/>
    </row>
    <row customHeight="1" ht="36">
      <c r="A21" s="920" t="s">
        <v>2005</v>
      </c>
      <c r="B21" s="920"/>
      <c r="C21" s="1058" t="s">
        <v>2006</v>
      </c>
      <c r="D21" s="920"/>
      <c r="E21" s="920"/>
      <c r="F21" s="1060"/>
      <c r="G21" s="1060"/>
      <c r="H21" s="1060"/>
    </row>
    <row customHeight="1" ht="27">
      <c r="A22" s="920" t="s">
        <v>2007</v>
      </c>
      <c r="B22" s="920"/>
      <c r="C22" s="1058" t="s">
        <v>2008</v>
      </c>
      <c r="D22" s="920"/>
      <c r="E22" s="920"/>
      <c r="F22" s="1060"/>
      <c r="G22" s="1060"/>
      <c r="H22" s="1060"/>
    </row>
    <row customHeight="1" ht="36">
      <c r="A23" s="920" t="s">
        <v>2009</v>
      </c>
      <c r="B23" s="920"/>
      <c r="C23" s="1058" t="s">
        <v>2010</v>
      </c>
      <c r="D23" s="920"/>
      <c r="E23" s="920"/>
      <c r="F23" s="1060"/>
      <c r="G23" s="1060"/>
      <c r="H23" s="1060"/>
    </row>
    <row customHeight="1" ht="28.5">
      <c r="A24" s="920" t="s">
        <v>2011</v>
      </c>
      <c r="B24" s="920"/>
      <c r="C24" s="1058" t="s">
        <v>2012</v>
      </c>
      <c r="D24" s="920"/>
      <c r="E24" s="920"/>
      <c r="F24" s="1060"/>
      <c r="G24" s="1060"/>
      <c r="H24" s="1060"/>
    </row>
    <row customHeight="1" ht="36">
      <c r="A25" s="920" t="s">
        <v>2013</v>
      </c>
      <c r="B25" s="920"/>
      <c r="C25" s="1058" t="s">
        <v>2014</v>
      </c>
      <c r="D25" s="920"/>
      <c r="E25" s="920"/>
      <c r="F25" s="1060"/>
      <c r="G25" s="1060"/>
      <c r="H25" s="1060"/>
    </row>
    <row customHeight="1" ht="27">
      <c r="A26" s="920" t="s">
        <v>2015</v>
      </c>
      <c r="B26" s="920"/>
      <c r="C26" s="1058" t="s">
        <v>2016</v>
      </c>
      <c r="D26" s="920"/>
      <c r="E26" s="920"/>
      <c r="F26" s="1060"/>
      <c r="G26" s="1060"/>
      <c r="H26" s="1060"/>
    </row>
    <row customHeight="1" ht="36">
      <c r="A27" s="920" t="s">
        <v>2017</v>
      </c>
      <c r="B27" s="920"/>
      <c r="C27" s="1058" t="s">
        <v>2018</v>
      </c>
      <c r="D27" s="920"/>
      <c r="E27" s="920"/>
      <c r="F27" s="1060"/>
      <c r="G27" s="1060"/>
      <c r="H27" s="1060"/>
    </row>
    <row customHeight="1" ht="28.5">
      <c r="A28" s="920" t="s">
        <v>2019</v>
      </c>
      <c r="B28" s="920"/>
      <c r="C28" s="1058" t="s">
        <v>2020</v>
      </c>
      <c r="D28" s="920"/>
      <c r="E28" s="920"/>
      <c r="F28" s="1060"/>
      <c r="G28" s="1060"/>
      <c r="H28" s="1060"/>
    </row>
    <row customHeight="1" ht="126">
      <c r="A29" s="920" t="s">
        <v>2021</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0" t="s">
        <v>2022</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0"/>
      <c r="G29" s="1060"/>
      <c r="H29" s="920" t="s">
        <v>2023</v>
      </c>
    </row>
    <row customHeight="1" ht="36">
      <c r="A30" s="920" t="s">
        <v>2024</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0" t="s">
        <v>2025</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0"/>
      <c r="G30" s="1060"/>
      <c r="H30" s="1060"/>
    </row>
    <row customHeight="1" ht="54">
      <c r="A31" s="920" t="s">
        <v>2026</v>
      </c>
      <c r="B31" s="920"/>
      <c r="C31" s="1058" t="str">
        <f>IF(TEMPLATE_SPHERE="HEAT",D31,IF(TEMPLATE_SPHERE="TKO",H31,E31))</f>
        <v>Форма 1. Информация об организации, осуществляющей холодное водоснабжение (общая информация)</v>
      </c>
      <c r="D31" s="920" t="s">
        <v>2027</v>
      </c>
      <c r="E31" s="92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0"/>
      <c r="G31" s="1060"/>
      <c r="H31" s="1060"/>
    </row>
    <row customHeight="1" ht="198">
      <c r="A32" s="920" t="s">
        <v>2028</v>
      </c>
      <c r="B32" s="920"/>
      <c r="C32" s="105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0" t="s">
        <v>2029</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0"/>
      <c r="G32" s="1060"/>
      <c r="H32" s="920" t="s">
        <v>2030</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BC1032-DAF2-21A2-9D2C-F3203A4C4D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2031</v>
      </c>
      <c r="D1" s="972"/>
      <c r="E1" s="972"/>
      <c r="F1" s="972"/>
      <c r="G1" s="972"/>
      <c r="H1" s="972" t="s">
        <v>2032</v>
      </c>
      <c r="I1" s="972"/>
      <c r="J1" s="972"/>
      <c r="K1" s="972"/>
      <c r="L1" s="972"/>
      <c r="M1" s="972" t="s">
        <v>2033</v>
      </c>
      <c r="N1" s="972" t="s">
        <v>2034</v>
      </c>
      <c r="O1" s="2666" t="s">
        <v>2035</v>
      </c>
      <c r="P1" s="2666"/>
      <c r="Q1" s="2666"/>
      <c r="R1" s="2666"/>
      <c r="S1" s="2666"/>
      <c r="T1" s="2666" t="s">
        <v>2033</v>
      </c>
      <c r="U1" s="2666"/>
      <c r="V1" s="2666"/>
      <c r="W1" s="2666"/>
      <c r="X1" s="2666"/>
      <c r="Y1" s="1073"/>
      <c r="Z1" s="2666" t="s">
        <v>2036</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2037</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7"/>
      <c r="P3" s="917"/>
      <c r="Q3" s="917"/>
      <c r="R3" s="917"/>
      <c r="S3" s="917"/>
      <c r="T3" s="917"/>
      <c r="U3" s="917"/>
      <c r="V3" s="917"/>
      <c r="W3" s="917"/>
      <c r="X3" s="917"/>
      <c r="Y3" s="1074"/>
      <c r="Z3" s="920" t="s">
        <v>2038</v>
      </c>
      <c r="AA3" s="917" t="s">
        <v>2039</v>
      </c>
      <c r="AB3" s="920" t="s">
        <v>2040</v>
      </c>
      <c r="AC3" s="920" t="s">
        <v>2041</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2042</v>
      </c>
      <c r="G11" s="2673"/>
      <c r="H11" s="972" t="s">
        <v>2043</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7"/>
      <c r="P11" s="917"/>
      <c r="Q11" s="917"/>
      <c r="R11" s="917"/>
      <c r="S11" s="917"/>
      <c r="T11" s="917" t="s">
        <v>2044</v>
      </c>
      <c r="U11" s="917" t="s">
        <v>2045</v>
      </c>
      <c r="V11" s="917"/>
      <c r="W11" s="917"/>
      <c r="X11" s="917"/>
      <c r="Y11" s="1074"/>
      <c r="Z11" s="920" t="s">
        <v>2046</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0"/>
      <c r="AC11" s="920"/>
      <c r="AD11" s="920"/>
    </row>
    <row customHeight="1" ht="45">
      <c r="A12" s="2667"/>
      <c r="B12" s="973">
        <v>2</v>
      </c>
      <c r="C12" s="2674"/>
      <c r="D12" s="2674"/>
      <c r="E12" s="2674"/>
      <c r="F12" s="2674"/>
      <c r="G12" s="2674"/>
      <c r="H12" s="972" t="s">
        <v>2047</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7"/>
      <c r="P12" s="917"/>
      <c r="Q12" s="917"/>
      <c r="R12" s="917"/>
      <c r="S12" s="917"/>
      <c r="T12" s="917" t="s">
        <v>2048</v>
      </c>
      <c r="U12" s="917" t="s">
        <v>2049</v>
      </c>
      <c r="V12" s="917"/>
      <c r="W12" s="917"/>
      <c r="X12" s="917"/>
      <c r="Y12" s="1074"/>
      <c r="Z12" s="920" t="s">
        <v>2050</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0"/>
      <c r="AC12" s="920"/>
      <c r="AD12" s="920"/>
    </row>
    <row customHeight="1" ht="72">
      <c r="A13" s="2667"/>
      <c r="B13" s="973">
        <v>3</v>
      </c>
      <c r="C13" s="2674"/>
      <c r="D13" s="2674"/>
      <c r="E13" s="2674"/>
      <c r="F13" s="2674"/>
      <c r="G13" s="2674"/>
      <c r="H13" s="2666" t="s">
        <v>2051</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7"/>
      <c r="P13" s="918"/>
      <c r="Q13" s="918"/>
      <c r="R13" s="918"/>
      <c r="S13" s="917"/>
      <c r="T13" s="917" t="s">
        <v>2052</v>
      </c>
      <c r="U13" s="918" t="s">
        <v>2053</v>
      </c>
      <c r="V13" s="918"/>
      <c r="W13" s="918"/>
      <c r="X13" s="917"/>
      <c r="Y13" s="1074"/>
      <c r="Z13" s="920" t="s">
        <v>2054</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2055</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8"/>
      <c r="W14" s="918"/>
      <c r="X14" s="917"/>
      <c r="Y14" s="1074"/>
      <c r="Z14" s="920" t="s">
        <v>2056</v>
      </c>
      <c r="AA14" s="923" t="s">
        <v>2056</v>
      </c>
      <c r="AB14" s="920"/>
      <c r="AC14" s="920"/>
      <c r="AD14" s="920"/>
    </row>
    <row customHeight="1" ht="108">
      <c r="A15" s="2667"/>
      <c r="B15" s="973">
        <v>5</v>
      </c>
      <c r="C15" s="2674"/>
      <c r="D15" s="2674"/>
      <c r="E15" s="2674"/>
      <c r="F15" s="2674"/>
      <c r="G15" s="2674"/>
      <c r="H15" s="2668" t="s">
        <v>2057</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7"/>
      <c r="P15" s="918"/>
      <c r="Q15" s="918"/>
      <c r="R15" s="918"/>
      <c r="S15" s="917"/>
      <c r="T15" s="917" t="s">
        <v>2058</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8"/>
      <c r="W15" s="918"/>
      <c r="X15" s="917"/>
      <c r="Y15" s="1074"/>
      <c r="Z15" s="920" t="s">
        <v>2059</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7"/>
      <c r="P16" s="918"/>
      <c r="Q16" s="918"/>
      <c r="R16" s="918"/>
      <c r="S16" s="917"/>
      <c r="T16" s="917"/>
      <c r="U16" s="918"/>
      <c r="V16" s="918"/>
      <c r="W16" s="918"/>
      <c r="X16" s="917"/>
      <c r="Y16" s="1074"/>
      <c r="Z16" s="920" t="s">
        <v>2059</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2043</v>
      </c>
      <c r="D18" s="1041" t="s">
        <v>2043</v>
      </c>
      <c r="E18" s="917" t="s">
        <v>2043</v>
      </c>
      <c r="F18" s="917" t="s">
        <v>2043</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холодного водоснабжения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холодного водоснабжения</v>
      </c>
      <c r="N18" s="918" t="str">
        <f>IF(K18=0,"",K18)</f>
        <v>Указывается выручка с распределением по видам деятельности.</v>
      </c>
      <c r="O18" s="1031">
        <v>1</v>
      </c>
      <c r="P18" s="1031">
        <v>1</v>
      </c>
      <c r="Q18" s="1031">
        <v>1</v>
      </c>
      <c r="R18" s="1031">
        <v>1</v>
      </c>
      <c r="S18" s="1031"/>
      <c r="T18" s="1038" t="s">
        <v>2060</v>
      </c>
      <c r="U18" s="920" t="s">
        <v>2061</v>
      </c>
      <c r="V18" s="920" t="s">
        <v>2062</v>
      </c>
      <c r="W18" s="920" t="s">
        <v>2063</v>
      </c>
      <c r="X18" s="917"/>
      <c r="Y18" s="1074"/>
      <c r="Z18" s="920" t="s">
        <v>2064</v>
      </c>
      <c r="AA18" s="923" t="s">
        <v>2065</v>
      </c>
      <c r="AB18" s="923" t="s">
        <v>2065</v>
      </c>
      <c r="AC18" s="923" t="s">
        <v>2065</v>
      </c>
      <c r="AD18" s="920"/>
    </row>
    <row customHeight="1" ht="36">
      <c r="A19" s="919"/>
      <c r="B19" s="973">
        <v>2</v>
      </c>
      <c r="C19" s="917" t="s">
        <v>2047</v>
      </c>
      <c r="D19" s="1041" t="s">
        <v>2047</v>
      </c>
      <c r="E19" s="917" t="s">
        <v>2047</v>
      </c>
      <c r="F19" s="917" t="s">
        <v>2047</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холодного водоснабжения, включая:</v>
      </c>
      <c r="N19" s="918" t="str">
        <f>IF(K19=0,"",K19)</f>
        <v>Указывается суммарная себестоимость производимых товаров.</v>
      </c>
      <c r="O19" s="1031">
        <v>2</v>
      </c>
      <c r="P19" s="1031">
        <v>2</v>
      </c>
      <c r="Q19" s="1031">
        <v>2</v>
      </c>
      <c r="R19" s="1031">
        <v>2</v>
      </c>
      <c r="S19" s="1031"/>
      <c r="T19" s="1038" t="s">
        <v>2066</v>
      </c>
      <c r="U19" s="920" t="s">
        <v>2067</v>
      </c>
      <c r="V19" s="920" t="s">
        <v>2068</v>
      </c>
      <c r="W19" s="920" t="s">
        <v>2069</v>
      </c>
      <c r="X19" s="917"/>
      <c r="Y19" s="1074"/>
      <c r="Z19" s="920" t="s">
        <v>2070</v>
      </c>
      <c r="AA19" s="923" t="s">
        <v>2070</v>
      </c>
      <c r="AB19" s="923" t="s">
        <v>2070</v>
      </c>
      <c r="AC19" s="923" t="s">
        <v>2070</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9">
        <f>INDEX(TEMPLATE_NOTE_POINT_FHD,B20,MATCH(TEMPLATE_SPHERE,TEMPLATE_SPHERE_LIST_FOR_NOTE,0))</f>
        <v>0</v>
      </c>
      <c r="L20" s="918" t="str">
        <f>IF(I20=0,"",I20)</f>
        <v>2.1</v>
      </c>
      <c r="M20" s="918" t="str">
        <f>IF(J20=0,"",J20)</f>
        <v>Расходы на оплату холодной воды, приобретаемой у других организаций для последующей подачи потребителям</v>
      </c>
      <c r="N20" s="918" t="str">
        <f>IF(K20=0,"",K20)</f>
        <v/>
      </c>
      <c r="O20" s="1031" t="s">
        <v>712</v>
      </c>
      <c r="P20" s="1031" t="s">
        <v>712</v>
      </c>
      <c r="Q20" s="1031" t="s">
        <v>712</v>
      </c>
      <c r="R20" s="1031" t="s">
        <v>712</v>
      </c>
      <c r="S20" s="1031"/>
      <c r="T20" s="1038" t="s">
        <v>2071</v>
      </c>
      <c r="U20" s="920" t="s">
        <v>2072</v>
      </c>
      <c r="V20" s="920" t="s">
        <v>2073</v>
      </c>
      <c r="W20" s="920" t="s">
        <v>2074</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2075</v>
      </c>
      <c r="U21" s="920"/>
      <c r="V21" s="920"/>
      <c r="W21" s="920"/>
      <c r="X21" s="917"/>
      <c r="Y21" s="1074"/>
      <c r="Z21" s="920" t="s">
        <v>2076</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2077</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2078</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2079</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2080</v>
      </c>
      <c r="U25" s="920" t="s">
        <v>2080</v>
      </c>
      <c r="V25" s="920" t="s">
        <v>2080</v>
      </c>
      <c r="W25" s="920" t="s">
        <v>2080</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2081</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2082</v>
      </c>
      <c r="V26" s="1038" t="s">
        <v>2082</v>
      </c>
      <c r="W26" s="1038" t="s">
        <v>2082</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2083</v>
      </c>
      <c r="R27" s="1031" t="s">
        <v>724</v>
      </c>
      <c r="S27" s="1031"/>
      <c r="T27" s="1038" t="s">
        <v>2084</v>
      </c>
      <c r="U27" s="1038" t="s">
        <v>2084</v>
      </c>
      <c r="V27" s="1038" t="s">
        <v>2084</v>
      </c>
      <c r="W27" s="1038" t="s">
        <v>2084</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2085</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2086</v>
      </c>
      <c r="V29" s="920"/>
      <c r="W29" s="920" t="s">
        <v>2086</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2087</v>
      </c>
      <c r="U30" s="920" t="s">
        <v>2087</v>
      </c>
      <c r="V30" s="920" t="s">
        <v>2087</v>
      </c>
      <c r="W30" s="920" t="s">
        <v>2087</v>
      </c>
      <c r="X30" s="917"/>
      <c r="Y30" s="1074"/>
      <c r="Z30" s="920"/>
      <c r="AA30" s="923" t="s">
        <v>2088</v>
      </c>
      <c r="AB30" s="923" t="s">
        <v>2088</v>
      </c>
      <c r="AC30" s="923" t="s">
        <v>2088</v>
      </c>
      <c r="AD30" s="920"/>
    </row>
    <row customHeight="1" ht="18">
      <c r="A31" s="919"/>
      <c r="B31" s="973">
        <v>14</v>
      </c>
      <c r="C31" s="917" t="s">
        <v>2089</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2090</v>
      </c>
      <c r="P31" s="1031" t="s">
        <v>735</v>
      </c>
      <c r="Q31" s="1031" t="s">
        <v>2090</v>
      </c>
      <c r="R31" s="1031" t="s">
        <v>735</v>
      </c>
      <c r="S31" s="1031"/>
      <c r="T31" s="1039" t="s">
        <v>2091</v>
      </c>
      <c r="U31" s="920" t="s">
        <v>2091</v>
      </c>
      <c r="V31" s="920" t="s">
        <v>2091</v>
      </c>
      <c r="W31" s="920" t="s">
        <v>2091</v>
      </c>
      <c r="X31" s="917"/>
      <c r="Y31" s="1074"/>
      <c r="Z31" s="920"/>
      <c r="AA31" s="923"/>
      <c r="AB31" s="923"/>
      <c r="AC31" s="923"/>
      <c r="AD31" s="920"/>
    </row>
    <row customHeight="1" ht="36">
      <c r="A32" s="919"/>
      <c r="B32" s="973">
        <v>15</v>
      </c>
      <c r="C32" s="917" t="s">
        <v>2092</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2093</v>
      </c>
      <c r="P32" s="1031" t="s">
        <v>737</v>
      </c>
      <c r="Q32" s="1031" t="s">
        <v>2093</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2094</v>
      </c>
      <c r="V32" s="920" t="s">
        <v>2094</v>
      </c>
      <c r="W32" s="920" t="s">
        <v>2094</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2095</v>
      </c>
      <c r="V33" s="920" t="s">
        <v>2095</v>
      </c>
      <c r="W33" s="920" t="s">
        <v>2096</v>
      </c>
      <c r="X33" s="917"/>
      <c r="Y33" s="1074"/>
      <c r="Z33" s="920"/>
      <c r="AA33" s="923" t="s">
        <v>2097</v>
      </c>
      <c r="AB33" s="923" t="s">
        <v>2097</v>
      </c>
      <c r="AC33" s="923" t="s">
        <v>2097</v>
      </c>
      <c r="AD33" s="920"/>
    </row>
    <row customHeight="1" ht="27">
      <c r="A34" s="919"/>
      <c r="B34" s="973">
        <v>17</v>
      </c>
      <c r="C34" s="917" t="s">
        <v>2098</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v>
      </c>
      <c r="N34" s="918" t="str">
        <f>IF(K34=0,"",K34)</f>
        <v/>
      </c>
      <c r="O34" s="1031" t="s">
        <v>2099</v>
      </c>
      <c r="P34" s="1031" t="s">
        <v>2081</v>
      </c>
      <c r="Q34" s="1031" t="s">
        <v>2099</v>
      </c>
      <c r="R34" s="1031" t="s">
        <v>2081</v>
      </c>
      <c r="S34" s="1031"/>
      <c r="T34" s="1040" t="s">
        <v>2100</v>
      </c>
      <c r="U34" s="920" t="s">
        <v>2100</v>
      </c>
      <c r="V34" s="920" t="s">
        <v>2100</v>
      </c>
      <c r="W34" s="920" t="s">
        <v>2101</v>
      </c>
      <c r="X34" s="917"/>
      <c r="Y34" s="1074"/>
      <c r="Z34" s="920"/>
      <c r="AA34" s="923"/>
      <c r="AB34" s="920"/>
      <c r="AC34" s="920"/>
      <c r="AD34" s="920"/>
    </row>
    <row customHeight="1" ht="45">
      <c r="A35" s="919"/>
      <c r="B35" s="973">
        <v>18</v>
      </c>
      <c r="C35" s="917" t="s">
        <v>2102</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2103</v>
      </c>
      <c r="P35" s="1031" t="s">
        <v>2083</v>
      </c>
      <c r="Q35" s="1031" t="s">
        <v>2103</v>
      </c>
      <c r="R35" s="1031" t="s">
        <v>2083</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2104</v>
      </c>
      <c r="V35" s="920" t="s">
        <v>2104</v>
      </c>
      <c r="W35" s="920" t="s">
        <v>2104</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2105</v>
      </c>
      <c r="U36" s="920" t="s">
        <v>2105</v>
      </c>
      <c r="V36" s="920" t="s">
        <v>2105</v>
      </c>
      <c r="W36" s="920" t="s">
        <v>2105</v>
      </c>
      <c r="X36" s="917"/>
      <c r="Y36" s="1074"/>
      <c r="Z36" s="920"/>
      <c r="AA36" s="923"/>
      <c r="AB36" s="920"/>
      <c r="AC36" s="920"/>
      <c r="AD36" s="920"/>
    </row>
    <row customHeight="1" ht="18">
      <c r="A37" s="919"/>
      <c r="B37" s="973">
        <v>20</v>
      </c>
      <c r="C37" s="917" t="s">
        <v>2106</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2107</v>
      </c>
      <c r="P37" s="1031" t="s">
        <v>2090</v>
      </c>
      <c r="Q37" s="1031" t="s">
        <v>2107</v>
      </c>
      <c r="R37" s="1031" t="s">
        <v>2090</v>
      </c>
      <c r="S37" s="1031"/>
      <c r="T37" s="1038" t="s">
        <v>2108</v>
      </c>
      <c r="U37" s="920" t="s">
        <v>2108</v>
      </c>
      <c r="V37" s="920" t="s">
        <v>2108</v>
      </c>
      <c r="W37" s="920" t="s">
        <v>2108</v>
      </c>
      <c r="X37" s="917"/>
      <c r="Y37" s="1074"/>
      <c r="Z37" s="920"/>
      <c r="AA37" s="923"/>
      <c r="AB37" s="920"/>
      <c r="AC37" s="920"/>
      <c r="AD37" s="920"/>
    </row>
    <row customHeight="1" ht="18">
      <c r="A38" s="919"/>
      <c r="B38" s="973">
        <v>21</v>
      </c>
      <c r="C38" s="917" t="s">
        <v>2109</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2110</v>
      </c>
      <c r="P38" s="1031" t="s">
        <v>2093</v>
      </c>
      <c r="Q38" s="1031" t="s">
        <v>2110</v>
      </c>
      <c r="R38" s="1031" t="s">
        <v>2093</v>
      </c>
      <c r="S38" s="1031"/>
      <c r="T38" s="1038" t="s">
        <v>2111</v>
      </c>
      <c r="U38" s="920" t="s">
        <v>2111</v>
      </c>
      <c r="V38" s="920" t="s">
        <v>2111</v>
      </c>
      <c r="W38" s="920" t="s">
        <v>2111</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холодного водоснабжения</v>
      </c>
      <c r="N39" s="918" t="str">
        <f>IF(K39=0,"",K39)</f>
        <v/>
      </c>
      <c r="O39" s="1031" t="s">
        <v>749</v>
      </c>
      <c r="P39" s="1031" t="s">
        <v>743</v>
      </c>
      <c r="Q39" s="1031" t="s">
        <v>749</v>
      </c>
      <c r="R39" s="1031" t="s">
        <v>743</v>
      </c>
      <c r="S39" s="1031"/>
      <c r="T39" s="1038" t="s">
        <v>2112</v>
      </c>
      <c r="U39" s="920" t="s">
        <v>2113</v>
      </c>
      <c r="V39" s="920" t="s">
        <v>2114</v>
      </c>
      <c r="W39" s="920" t="s">
        <v>2115</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2116</v>
      </c>
      <c r="P40" s="1031" t="s">
        <v>745</v>
      </c>
      <c r="Q40" s="1031" t="s">
        <v>2116</v>
      </c>
      <c r="R40" s="1031" t="s">
        <v>745</v>
      </c>
      <c r="S40" s="1031"/>
      <c r="T40" s="917" t="s">
        <v>2117</v>
      </c>
      <c r="U40" s="917" t="s">
        <v>2117</v>
      </c>
      <c r="V40" s="917" t="s">
        <v>2117</v>
      </c>
      <c r="W40" s="917" t="s">
        <v>2117</v>
      </c>
      <c r="X40" s="917"/>
      <c r="Y40" s="1074"/>
      <c r="Z40" s="920" t="s">
        <v>2118</v>
      </c>
      <c r="AA40" s="923" t="s">
        <v>2118</v>
      </c>
      <c r="AB40" s="923" t="s">
        <v>2118</v>
      </c>
      <c r="AC40" s="923" t="s">
        <v>2118</v>
      </c>
      <c r="AD40" s="920"/>
    </row>
    <row customHeight="1" ht="27">
      <c r="A41" s="919"/>
      <c r="B41" s="973">
        <v>24</v>
      </c>
      <c r="C41" s="917" t="s">
        <v>2119</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2120</v>
      </c>
      <c r="P41" s="1031" t="s">
        <v>2107</v>
      </c>
      <c r="Q41" s="1031" t="s">
        <v>2120</v>
      </c>
      <c r="R41" s="1031" t="s">
        <v>2107</v>
      </c>
      <c r="S41" s="1031"/>
      <c r="T41" s="917" t="s">
        <v>2121</v>
      </c>
      <c r="U41" s="917" t="s">
        <v>2121</v>
      </c>
      <c r="V41" s="917" t="s">
        <v>2121</v>
      </c>
      <c r="W41" s="917" t="s">
        <v>2121</v>
      </c>
      <c r="X41" s="917"/>
      <c r="Y41" s="1074"/>
      <c r="Z41" s="920" t="s">
        <v>2122</v>
      </c>
      <c r="AA41" s="920" t="s">
        <v>2122</v>
      </c>
      <c r="AB41" s="920" t="s">
        <v>2122</v>
      </c>
      <c r="AC41" s="920" t="s">
        <v>2122</v>
      </c>
      <c r="AD41" s="920"/>
    </row>
    <row customHeight="1" ht="27">
      <c r="A42" s="919"/>
      <c r="B42" s="973">
        <v>25</v>
      </c>
      <c r="C42" s="917" t="s">
        <v>2123</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2124</v>
      </c>
      <c r="P42" s="1031" t="s">
        <v>2110</v>
      </c>
      <c r="Q42" s="1031" t="s">
        <v>2124</v>
      </c>
      <c r="R42" s="1031" t="s">
        <v>2110</v>
      </c>
      <c r="S42" s="1031"/>
      <c r="T42" s="917" t="s">
        <v>2125</v>
      </c>
      <c r="U42" s="917" t="s">
        <v>2125</v>
      </c>
      <c r="V42" s="917" t="s">
        <v>2125</v>
      </c>
      <c r="W42" s="917" t="s">
        <v>2125</v>
      </c>
      <c r="X42" s="917"/>
      <c r="Y42" s="1074"/>
      <c r="Z42" s="920" t="s">
        <v>2126</v>
      </c>
      <c r="AA42" s="920" t="s">
        <v>2126</v>
      </c>
      <c r="AB42" s="920" t="s">
        <v>2126</v>
      </c>
      <c r="AC42" s="920" t="s">
        <v>2126</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2127</v>
      </c>
      <c r="P43" s="1031" t="s">
        <v>749</v>
      </c>
      <c r="Q43" s="1031" t="s">
        <v>2127</v>
      </c>
      <c r="R43" s="1031" t="s">
        <v>749</v>
      </c>
      <c r="S43" s="1031"/>
      <c r="T43" s="917" t="s">
        <v>2128</v>
      </c>
      <c r="U43" s="917" t="s">
        <v>2128</v>
      </c>
      <c r="V43" s="917" t="s">
        <v>2128</v>
      </c>
      <c r="W43" s="917" t="s">
        <v>2128</v>
      </c>
      <c r="X43" s="917"/>
      <c r="Y43" s="1074"/>
      <c r="Z43" s="920" t="s">
        <v>2129</v>
      </c>
      <c r="AA43" s="920" t="s">
        <v>2129</v>
      </c>
      <c r="AB43" s="920" t="s">
        <v>2129</v>
      </c>
      <c r="AC43" s="920" t="s">
        <v>2129</v>
      </c>
      <c r="AD43" s="920"/>
    </row>
    <row customHeight="1" ht="27">
      <c r="A44" s="919"/>
      <c r="B44" s="973">
        <v>27</v>
      </c>
      <c r="C44" s="917" t="s">
        <v>2130</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2131</v>
      </c>
      <c r="P44" s="1031" t="s">
        <v>2132</v>
      </c>
      <c r="Q44" s="1031" t="s">
        <v>2131</v>
      </c>
      <c r="R44" s="1031" t="s">
        <v>2132</v>
      </c>
      <c r="S44" s="1031"/>
      <c r="T44" s="917" t="s">
        <v>2121</v>
      </c>
      <c r="U44" s="917" t="s">
        <v>2121</v>
      </c>
      <c r="V44" s="917" t="s">
        <v>2121</v>
      </c>
      <c r="W44" s="917" t="s">
        <v>2121</v>
      </c>
      <c r="X44" s="917"/>
      <c r="Y44" s="1074"/>
      <c r="Z44" s="920" t="s">
        <v>2133</v>
      </c>
      <c r="AA44" s="920" t="s">
        <v>2133</v>
      </c>
      <c r="AB44" s="920" t="s">
        <v>2133</v>
      </c>
      <c r="AC44" s="920" t="s">
        <v>2133</v>
      </c>
      <c r="AD44" s="920"/>
    </row>
    <row customHeight="1" ht="27">
      <c r="A45" s="919"/>
      <c r="B45" s="973">
        <v>28</v>
      </c>
      <c r="C45" s="917" t="s">
        <v>2134</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2135</v>
      </c>
      <c r="P45" s="1031" t="s">
        <v>2136</v>
      </c>
      <c r="Q45" s="1031" t="s">
        <v>2135</v>
      </c>
      <c r="R45" s="1031" t="s">
        <v>2136</v>
      </c>
      <c r="S45" s="1031"/>
      <c r="T45" s="917" t="s">
        <v>2125</v>
      </c>
      <c r="U45" s="917" t="s">
        <v>2125</v>
      </c>
      <c r="V45" s="917" t="s">
        <v>2125</v>
      </c>
      <c r="W45" s="917" t="s">
        <v>2125</v>
      </c>
      <c r="X45" s="917"/>
      <c r="Y45" s="1074"/>
      <c r="Z45" s="920" t="s">
        <v>2137</v>
      </c>
      <c r="AA45" s="920" t="s">
        <v>2137</v>
      </c>
      <c r="AB45" s="920" t="s">
        <v>2137</v>
      </c>
      <c r="AC45" s="920" t="s">
        <v>2137</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2138</v>
      </c>
      <c r="P46" s="1031" t="s">
        <v>2116</v>
      </c>
      <c r="Q46" s="1031" t="s">
        <v>2138</v>
      </c>
      <c r="R46" s="1031" t="s">
        <v>2116</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2139</v>
      </c>
      <c r="V46" s="917" t="s">
        <v>2139</v>
      </c>
      <c r="W46" s="917" t="s">
        <v>2139</v>
      </c>
      <c r="X46" s="917"/>
      <c r="Y46" s="1074"/>
      <c r="Z46" s="920" t="s">
        <v>2140</v>
      </c>
      <c r="AA46" s="920" t="s">
        <v>2141</v>
      </c>
      <c r="AB46" s="920" t="s">
        <v>2141</v>
      </c>
      <c r="AC46" s="920" t="s">
        <v>2141</v>
      </c>
      <c r="AD46" s="920"/>
    </row>
    <row customHeight="1" ht="54">
      <c r="A47" s="919"/>
      <c r="B47" s="973">
        <v>30</v>
      </c>
      <c r="C47" s="917" t="s">
        <v>2142</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2143</v>
      </c>
      <c r="P47" s="1031" t="s">
        <v>2120</v>
      </c>
      <c r="Q47" s="1031" t="s">
        <v>2143</v>
      </c>
      <c r="R47" s="1031" t="s">
        <v>2120</v>
      </c>
      <c r="S47" s="1031"/>
      <c r="T47" s="917" t="s">
        <v>2144</v>
      </c>
      <c r="U47" s="917" t="s">
        <v>2144</v>
      </c>
      <c r="V47" s="917" t="s">
        <v>2144</v>
      </c>
      <c r="W47" s="917" t="s">
        <v>2144</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2127</v>
      </c>
      <c r="Q48" s="1031" t="s">
        <v>2145</v>
      </c>
      <c r="R48" s="1031" t="s">
        <v>2127</v>
      </c>
      <c r="S48" s="1031"/>
      <c r="T48" s="917"/>
      <c r="U48" s="917" t="s">
        <v>2146</v>
      </c>
      <c r="V48" s="917" t="s">
        <v>2147</v>
      </c>
      <c r="W48" s="917" t="s">
        <v>2147</v>
      </c>
      <c r="X48" s="917"/>
      <c r="Y48" s="1074"/>
      <c r="Z48" s="920"/>
      <c r="AA48" s="923" t="s">
        <v>2141</v>
      </c>
      <c r="AB48" s="923" t="s">
        <v>2141</v>
      </c>
      <c r="AC48" s="923" t="s">
        <v>2141</v>
      </c>
      <c r="AD48" s="920"/>
    </row>
    <row customHeight="1" ht="54">
      <c r="A49" s="919"/>
      <c r="B49" s="973">
        <v>32</v>
      </c>
      <c r="C49" s="917" t="s">
        <v>2148</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2131</v>
      </c>
      <c r="Q49" s="1031" t="s">
        <v>2149</v>
      </c>
      <c r="R49" s="1031" t="s">
        <v>2131</v>
      </c>
      <c r="S49" s="1031"/>
      <c r="T49" s="917"/>
      <c r="U49" s="917" t="s">
        <v>2144</v>
      </c>
      <c r="V49" s="917" t="s">
        <v>2144</v>
      </c>
      <c r="W49" s="917" t="s">
        <v>2144</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2145</v>
      </c>
      <c r="P50" s="1031" t="s">
        <v>2138</v>
      </c>
      <c r="Q50" s="1031" t="s">
        <v>2150</v>
      </c>
      <c r="R50" s="1031" t="s">
        <v>2138</v>
      </c>
      <c r="S50" s="1031"/>
      <c r="T50" s="917" t="s">
        <v>2151</v>
      </c>
      <c r="U50" s="917" t="s">
        <v>2152</v>
      </c>
      <c r="V50" s="917" t="s">
        <v>2153</v>
      </c>
      <c r="W50" s="917" t="s">
        <v>2154</v>
      </c>
      <c r="X50" s="917"/>
      <c r="Y50" s="1074"/>
      <c r="Z50" s="920" t="s">
        <v>2155</v>
      </c>
      <c r="AA50" s="923" t="s">
        <v>2156</v>
      </c>
      <c r="AB50" s="923" t="s">
        <v>2156</v>
      </c>
      <c r="AC50" s="923" t="s">
        <v>2156</v>
      </c>
      <c r="AD50" s="920"/>
    </row>
    <row customHeight="1" ht="27">
      <c r="A51" s="919"/>
      <c r="B51" s="973">
        <v>34</v>
      </c>
      <c r="C51" s="917" t="s">
        <v>2157</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2158</v>
      </c>
      <c r="U51" s="917"/>
      <c r="V51" s="917"/>
      <c r="W51" s="917"/>
      <c r="X51" s="917"/>
      <c r="Y51" s="1074"/>
      <c r="Z51" s="920"/>
      <c r="AA51" s="923"/>
      <c r="AB51" s="923"/>
      <c r="AC51" s="923"/>
      <c r="AD51" s="920"/>
    </row>
    <row customHeight="1" ht="36">
      <c r="A52" s="919"/>
      <c r="B52" s="973">
        <v>35</v>
      </c>
      <c r="C52" s="917" t="s">
        <v>2051</v>
      </c>
      <c r="D52" s="1041" t="s">
        <v>2051</v>
      </c>
      <c r="E52" s="917" t="s">
        <v>2051</v>
      </c>
      <c r="F52" s="917" t="s">
        <v>2051</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холодного водоснабжения,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2159</v>
      </c>
      <c r="U52" s="917" t="s">
        <v>2160</v>
      </c>
      <c r="V52" s="917" t="s">
        <v>2161</v>
      </c>
      <c r="W52" s="917" t="s">
        <v>2162</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2163</v>
      </c>
      <c r="U53" s="917" t="s">
        <v>2163</v>
      </c>
      <c r="V53" s="917" t="s">
        <v>2163</v>
      </c>
      <c r="W53" s="917" t="s">
        <v>2163</v>
      </c>
      <c r="X53" s="917"/>
      <c r="Y53" s="1074"/>
      <c r="Z53" s="920"/>
      <c r="AA53" s="923"/>
      <c r="AB53" s="920"/>
      <c r="AC53" s="920"/>
      <c r="AD53" s="920"/>
    </row>
    <row customHeight="1" ht="18">
      <c r="A54" s="919"/>
      <c r="B54" s="973">
        <v>37</v>
      </c>
      <c r="C54" s="917" t="s">
        <v>2057</v>
      </c>
      <c r="D54" s="1041" t="s">
        <v>2057</v>
      </c>
      <c r="E54" s="917" t="s">
        <v>2057</v>
      </c>
      <c r="F54" s="917" t="s">
        <v>2057</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2164</v>
      </c>
      <c r="V55" s="917" t="s">
        <v>2164</v>
      </c>
      <c r="W55" s="917" t="s">
        <v>2164</v>
      </c>
      <c r="X55" s="917"/>
      <c r="Y55" s="1074"/>
      <c r="Z55" s="920" t="s">
        <v>2165</v>
      </c>
      <c r="AA55" s="920" t="s">
        <v>2165</v>
      </c>
      <c r="AB55" s="920" t="s">
        <v>2165</v>
      </c>
      <c r="AC55" s="920" t="s">
        <v>2165</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2166</v>
      </c>
      <c r="V56" s="917" t="s">
        <v>2166</v>
      </c>
      <c r="W56" s="917" t="s">
        <v>2166</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2167</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2168</v>
      </c>
      <c r="V57" s="917" t="s">
        <v>2168</v>
      </c>
      <c r="W57" s="917" t="s">
        <v>2168</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2169</v>
      </c>
      <c r="V58" s="917" t="s">
        <v>2169</v>
      </c>
      <c r="W58" s="917" t="s">
        <v>2169</v>
      </c>
      <c r="X58" s="917"/>
      <c r="Y58" s="1074"/>
      <c r="Z58" s="920"/>
      <c r="AA58" s="923"/>
      <c r="AB58" s="920"/>
      <c r="AC58" s="920"/>
      <c r="AD58" s="920"/>
    </row>
    <row customHeight="1" ht="36">
      <c r="A59" s="919"/>
      <c r="B59" s="973">
        <v>42</v>
      </c>
      <c r="C59" s="917">
        <v>3</v>
      </c>
      <c r="D59" s="1041" t="s">
        <v>2157</v>
      </c>
      <c r="E59" s="917" t="s">
        <v>2157</v>
      </c>
      <c r="F59" s="917" t="s">
        <v>2157</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холодного водоснабжения</v>
      </c>
      <c r="N59" s="918" t="str">
        <f>IF(K59=0,"",K59)</f>
        <v/>
      </c>
      <c r="O59" s="1031"/>
      <c r="P59" s="1031" t="s">
        <v>112</v>
      </c>
      <c r="Q59" s="1031" t="s">
        <v>112</v>
      </c>
      <c r="R59" s="1031" t="s">
        <v>112</v>
      </c>
      <c r="S59" s="1031"/>
      <c r="T59" s="917"/>
      <c r="U59" s="917" t="s">
        <v>2170</v>
      </c>
      <c r="V59" s="917" t="s">
        <v>2171</v>
      </c>
      <c r="W59" s="917" t="s">
        <v>2172</v>
      </c>
      <c r="X59" s="917"/>
      <c r="Y59" s="1074"/>
      <c r="Z59" s="920"/>
      <c r="AA59" s="923"/>
      <c r="AB59" s="920"/>
      <c r="AC59" s="920"/>
      <c r="AD59" s="920"/>
    </row>
    <row customHeight="1" ht="81">
      <c r="A60" s="919"/>
      <c r="B60" s="973">
        <v>43</v>
      </c>
      <c r="C60" s="917" t="s">
        <v>2173</v>
      </c>
      <c r="D60" s="1041" t="s">
        <v>2173</v>
      </c>
      <c r="E60" s="917" t="s">
        <v>2173</v>
      </c>
      <c r="F60" s="917" t="s">
        <v>2173</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2174</v>
      </c>
      <c r="AA60" s="923" t="s">
        <v>2175</v>
      </c>
      <c r="AB60" s="920" t="s">
        <v>2176</v>
      </c>
      <c r="AC60" s="920" t="s">
        <v>2175</v>
      </c>
      <c r="AD60" s="920"/>
    </row>
    <row customHeight="1" ht="9">
      <c r="A61" s="919"/>
      <c r="B61" s="973">
        <v>44</v>
      </c>
      <c r="C61" s="917"/>
      <c r="D61" s="1041" t="s">
        <v>2177</v>
      </c>
      <c r="E61" s="917"/>
      <c r="F61" s="917"/>
      <c r="G61" s="917"/>
      <c r="H61" s="965"/>
      <c r="I61" s="1079" t="str">
        <f>INDEX(TEMPLATE_NUMBER_POINT_FHD,B61,MATCH(TEMPLATE_SPHERE,TEMPLATE_SPHERE_LIST_FOR_NOTE,0))</f>
        <v>7</v>
      </c>
      <c r="J61" s="1079" t="str">
        <f>INDEX(TEMPLATE_DATA_POINT_FHD,B61,MATCH(TEMPLATE_SPHERE,TEMPLATE_SPHERE_LIST_FOR_NOTE,0))</f>
        <v>Объём поднятой воды</v>
      </c>
      <c r="K61" s="1079">
        <f>INDEX(TEMPLATE_NOTE_POINT_FHD,B61,MATCH(TEMPLATE_SPHERE,TEMPLATE_SPHERE_LIST_FOR_NOTE,0))</f>
        <v>0</v>
      </c>
      <c r="L61" s="918" t="str">
        <f>IF(I61=0,"",I61)</f>
        <v>7</v>
      </c>
      <c r="M61" s="918" t="str">
        <f>IF(J61=0,"",J61)</f>
        <v>Объём поднятой воды</v>
      </c>
      <c r="N61" s="918" t="str">
        <f>IF(K61=0,"",K61)</f>
        <v/>
      </c>
      <c r="O61" s="1031"/>
      <c r="P61" s="1031" t="s">
        <v>94</v>
      </c>
      <c r="Q61" s="1031"/>
      <c r="R61" s="1031"/>
      <c r="S61" s="1031"/>
      <c r="T61" s="917"/>
      <c r="U61" s="917" t="s">
        <v>2178</v>
      </c>
      <c r="V61" s="917"/>
      <c r="W61" s="917"/>
      <c r="X61" s="917"/>
      <c r="Y61" s="1074"/>
      <c r="Z61" s="920"/>
      <c r="AA61" s="923"/>
      <c r="AB61" s="920"/>
      <c r="AC61" s="920"/>
      <c r="AD61" s="920"/>
    </row>
    <row customHeight="1" ht="9">
      <c r="A62" s="919"/>
      <c r="B62" s="973">
        <v>45</v>
      </c>
      <c r="C62" s="917"/>
      <c r="D62" s="1041" t="s">
        <v>2179</v>
      </c>
      <c r="E62" s="917"/>
      <c r="F62" s="917"/>
      <c r="G62" s="917"/>
      <c r="H62" s="965"/>
      <c r="I62" s="1079" t="str">
        <f>INDEX(TEMPLATE_NUMBER_POINT_FHD,B62,MATCH(TEMPLATE_SPHERE,TEMPLATE_SPHERE_LIST_FOR_NOTE,0))</f>
        <v>8</v>
      </c>
      <c r="J62" s="1079" t="str">
        <f>INDEX(TEMPLATE_DATA_POINT_FHD,B62,MATCH(TEMPLATE_SPHERE,TEMPLATE_SPHERE_LIST_FOR_NOTE,0))</f>
        <v>Объём покупной воды</v>
      </c>
      <c r="K62" s="1079">
        <f>INDEX(TEMPLATE_NOTE_POINT_FHD,B62,MATCH(TEMPLATE_SPHERE,TEMPLATE_SPHERE_LIST_FOR_NOTE,0))</f>
        <v>0</v>
      </c>
      <c r="L62" s="918" t="str">
        <f>IF(I62=0,"",I62)</f>
        <v>8</v>
      </c>
      <c r="M62" s="918" t="str">
        <f>IF(J62=0,"",J62)</f>
        <v>Объём покупной воды</v>
      </c>
      <c r="N62" s="918" t="str">
        <f>IF(K62=0,"",K62)</f>
        <v/>
      </c>
      <c r="O62" s="1031"/>
      <c r="P62" s="1031" t="s">
        <v>113</v>
      </c>
      <c r="Q62" s="1031"/>
      <c r="R62" s="1031"/>
      <c r="S62" s="1031"/>
      <c r="T62" s="917"/>
      <c r="U62" s="917" t="s">
        <v>2180</v>
      </c>
      <c r="V62" s="917"/>
      <c r="W62" s="917"/>
      <c r="X62" s="917"/>
      <c r="Y62" s="1074"/>
      <c r="Z62" s="920"/>
      <c r="AA62" s="923"/>
      <c r="AB62" s="920"/>
      <c r="AC62" s="920"/>
      <c r="AD62" s="920"/>
    </row>
    <row customHeight="1" ht="18">
      <c r="A63" s="919"/>
      <c r="B63" s="973">
        <v>46</v>
      </c>
      <c r="C63" s="917"/>
      <c r="D63" s="1041" t="s">
        <v>2181</v>
      </c>
      <c r="E63" s="917"/>
      <c r="F63" s="917"/>
      <c r="G63" s="917"/>
      <c r="H63" s="965"/>
      <c r="I63" s="1079" t="str">
        <f>INDEX(TEMPLATE_NUMBER_POINT_FHD,B63,MATCH(TEMPLATE_SPHERE,TEMPLATE_SPHERE_LIST_FOR_NOTE,0))</f>
        <v>9</v>
      </c>
      <c r="J63" s="1079" t="str">
        <f>INDEX(TEMPLATE_DATA_POINT_FHD,B63,MATCH(TEMPLATE_SPHERE,TEMPLATE_SPHERE_LIST_FOR_NOTE,0))</f>
        <v>Объём воды, пропущенной через очистные сооружения</v>
      </c>
      <c r="K63" s="1079">
        <f>INDEX(TEMPLATE_NOTE_POINT_FHD,B63,MATCH(TEMPLATE_SPHERE,TEMPLATE_SPHERE_LIST_FOR_NOTE,0))</f>
        <v>0</v>
      </c>
      <c r="L63" s="918" t="str">
        <f>IF(I63=0,"",I63)</f>
        <v>9</v>
      </c>
      <c r="M63" s="918" t="str">
        <f>IF(J63=0,"",J63)</f>
        <v>Объём воды, пропущенной через очистные сооружения</v>
      </c>
      <c r="N63" s="918" t="str">
        <f>IF(K63=0,"",K63)</f>
        <v/>
      </c>
      <c r="O63" s="1031"/>
      <c r="P63" s="1031" t="s">
        <v>149</v>
      </c>
      <c r="Q63" s="1031"/>
      <c r="R63" s="1031"/>
      <c r="S63" s="1031"/>
      <c r="T63" s="917"/>
      <c r="U63" s="917" t="s">
        <v>2182</v>
      </c>
      <c r="V63" s="917"/>
      <c r="W63" s="917"/>
      <c r="X63" s="917"/>
      <c r="Y63" s="1074"/>
      <c r="Z63" s="920"/>
      <c r="AA63" s="923"/>
      <c r="AB63" s="920"/>
      <c r="AC63" s="920"/>
      <c r="AD63" s="920"/>
    </row>
    <row customHeight="1" ht="18">
      <c r="A64" s="919"/>
      <c r="B64" s="973">
        <v>47</v>
      </c>
      <c r="C64" s="917"/>
      <c r="D64" s="1041" t="s">
        <v>2183</v>
      </c>
      <c r="E64" s="917"/>
      <c r="F64" s="917"/>
      <c r="G64" s="917"/>
      <c r="H64" s="965"/>
      <c r="I64" s="1079" t="str">
        <f>INDEX(TEMPLATE_NUMBER_POINT_FHD,B64,MATCH(TEMPLATE_SPHERE,TEMPLATE_SPHERE_LIST_FOR_NOTE,0))</f>
        <v>10</v>
      </c>
      <c r="J64" s="1079" t="str">
        <f>INDEX(TEMPLATE_DATA_POINT_FHD,B64,MATCH(TEMPLATE_SPHERE,TEMPLATE_SPHERE_LIST_FOR_NOTE,0))</f>
        <v>Объём отпущенной потребителям воды, в том числе:</v>
      </c>
      <c r="K64" s="1079" t="str">
        <f>INDEX(TEMPLATE_NOTE_POINT_FHD,B64,MATCH(TEMPLATE_SPHERE,TEMPLATE_SPHERE_LIST_FOR_NOTE,0))</f>
        <v>Указывается общий объем отпущенной потребителям воды.</v>
      </c>
      <c r="L64" s="918" t="str">
        <f>IF(I64=0,"",I64)</f>
        <v>10</v>
      </c>
      <c r="M64" s="918" t="str">
        <f>IF(J64=0,"",J64)</f>
        <v>Объём отпущенной потребителям воды, в том числе:</v>
      </c>
      <c r="N64" s="918" t="str">
        <f>IF(K64=0,"",K64)</f>
        <v>Указывается общий объем отпущенной потребителям воды.</v>
      </c>
      <c r="O64" s="1031"/>
      <c r="P64" s="1031" t="s">
        <v>150</v>
      </c>
      <c r="Q64" s="1031"/>
      <c r="R64" s="1031"/>
      <c r="S64" s="1031"/>
      <c r="T64" s="917"/>
      <c r="U64" s="917" t="s">
        <v>2184</v>
      </c>
      <c r="V64" s="917"/>
      <c r="W64" s="917"/>
      <c r="X64" s="917"/>
      <c r="Y64" s="1074"/>
      <c r="Z64" s="920"/>
      <c r="AA64" s="923" t="s">
        <v>2185</v>
      </c>
      <c r="AB64" s="920"/>
      <c r="AC64" s="920"/>
      <c r="AD64" s="920"/>
    </row>
    <row customHeight="1" ht="18">
      <c r="A65" s="919"/>
      <c r="B65" s="973">
        <v>48</v>
      </c>
      <c r="C65" s="917"/>
      <c r="D65" s="1041"/>
      <c r="E65" s="917"/>
      <c r="F65" s="917"/>
      <c r="G65" s="917"/>
      <c r="H65" s="965"/>
      <c r="I65" s="1079" t="str">
        <f>INDEX(TEMPLATE_NUMBER_POINT_FHD,B65,MATCH(TEMPLATE_SPHERE,TEMPLATE_SPHERE_LIST_FOR_NOTE,0))</f>
        <v>10.1</v>
      </c>
      <c r="J65" s="1079" t="str">
        <f>INDEX(TEMPLATE_DATA_POINT_FHD,B65,MATCH(TEMPLATE_SPHERE,TEMPLATE_SPHERE_LIST_FOR_NOTE,0))</f>
        <v>Объём отпущенной потребителям воды, определенный по приборам учета</v>
      </c>
      <c r="K65" s="1079">
        <f>INDEX(TEMPLATE_NOTE_POINT_FHD,B65,MATCH(TEMPLATE_SPHERE,TEMPLATE_SPHERE_LIST_FOR_NOTE,0))</f>
        <v>0</v>
      </c>
      <c r="L65" s="918" t="str">
        <f>IF(I65=0,"",I65)</f>
        <v>10.1</v>
      </c>
      <c r="M65" s="918" t="str">
        <f>IF(J65=0,"",J65)</f>
        <v>Объём отпущенной потребителям воды, определенный по приборам учета</v>
      </c>
      <c r="N65" s="918" t="str">
        <f>IF(K65=0,"",K65)</f>
        <v/>
      </c>
      <c r="O65" s="1031"/>
      <c r="P65" s="1031" t="s">
        <v>2098</v>
      </c>
      <c r="Q65" s="1031"/>
      <c r="R65" s="1031"/>
      <c r="S65" s="1031"/>
      <c r="T65" s="917"/>
      <c r="U65" s="917" t="s">
        <v>2186</v>
      </c>
      <c r="V65" s="917"/>
      <c r="W65" s="917"/>
      <c r="X65" s="917"/>
      <c r="Y65" s="1074"/>
      <c r="Z65" s="920"/>
      <c r="AA65" s="923"/>
      <c r="AB65" s="920"/>
      <c r="AC65" s="920"/>
      <c r="AD65" s="920"/>
    </row>
    <row customHeight="1" ht="18">
      <c r="A66" s="919"/>
      <c r="B66" s="973">
        <v>49</v>
      </c>
      <c r="C66" s="917"/>
      <c r="D66" s="1041"/>
      <c r="E66" s="917"/>
      <c r="F66" s="917"/>
      <c r="G66" s="917"/>
      <c r="H66" s="965"/>
      <c r="I66" s="1079" t="str">
        <f>INDEX(TEMPLATE_NUMBER_POINT_FHD,B66,MATCH(TEMPLATE_SPHERE,TEMPLATE_SPHERE_LIST_FOR_NOTE,0))</f>
        <v>10.2</v>
      </c>
      <c r="J66" s="1079" t="str">
        <f>INDEX(TEMPLATE_DATA_POINT_FHD,B66,MATCH(TEMPLATE_SPHERE,TEMPLATE_SPHERE_LIST_FOR_NOTE,0))</f>
        <v>Объём отпущенной потребителям воды, определенный расчетным способом</v>
      </c>
      <c r="K66" s="1079">
        <f>INDEX(TEMPLATE_NOTE_POINT_FHD,B66,MATCH(TEMPLATE_SPHERE,TEMPLATE_SPHERE_LIST_FOR_NOTE,0))</f>
        <v>0</v>
      </c>
      <c r="L66" s="918" t="str">
        <f>IF(I66=0,"",I66)</f>
        <v>10.2</v>
      </c>
      <c r="M66" s="918" t="str">
        <f>IF(J66=0,"",J66)</f>
        <v>Объём отпущенной потребителям воды, определенный расчетным способом</v>
      </c>
      <c r="N66" s="918" t="str">
        <f>IF(K66=0,"",K66)</f>
        <v/>
      </c>
      <c r="O66" s="1031"/>
      <c r="P66" s="1031" t="s">
        <v>2102</v>
      </c>
      <c r="Q66" s="1031"/>
      <c r="R66" s="1031"/>
      <c r="S66" s="1031"/>
      <c r="T66" s="917"/>
      <c r="U66" s="917" t="s">
        <v>2187</v>
      </c>
      <c r="V66" s="917"/>
      <c r="W66" s="917"/>
      <c r="X66" s="917"/>
      <c r="Y66" s="1074"/>
      <c r="Z66" s="920"/>
      <c r="AA66" s="923"/>
      <c r="AB66" s="920"/>
      <c r="AC66" s="920"/>
      <c r="AD66" s="920"/>
    </row>
    <row customHeight="1" ht="27">
      <c r="A67" s="919"/>
      <c r="B67" s="973">
        <v>50</v>
      </c>
      <c r="C67" s="917"/>
      <c r="D67" s="1041"/>
      <c r="E67" s="917"/>
      <c r="F67" s="917"/>
      <c r="G67" s="917"/>
      <c r="H67" s="965"/>
      <c r="I67" s="1079" t="str">
        <f>INDEX(TEMPLATE_NUMBER_POINT_FHD,B67,MATCH(TEMPLATE_SPHERE,TEMPLATE_SPHERE_LIST_FOR_NOTE,0))</f>
        <v>10.2.1</v>
      </c>
      <c r="J67" s="107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9">
        <f>INDEX(TEMPLATE_NOTE_POINT_FHD,B67,MATCH(TEMPLATE_SPHERE,TEMPLATE_SPHERE_LIST_FOR_NOTE,0))</f>
        <v>0</v>
      </c>
      <c r="L67" s="918" t="str">
        <f>IF(I67=0,"",I67)</f>
        <v>10.2.1</v>
      </c>
      <c r="M67" s="918" t="str">
        <f>IF(J67=0,"",J67)</f>
        <v>Объём отпущенной потребителям воды, определенный по нормативам потребления коммунальных услуг</v>
      </c>
      <c r="N67" s="918" t="str">
        <f>IF(K67=0,"",K67)</f>
        <v/>
      </c>
      <c r="O67" s="1031"/>
      <c r="P67" s="1031" t="s">
        <v>2188</v>
      </c>
      <c r="Q67" s="1031"/>
      <c r="R67" s="1031"/>
      <c r="S67" s="1031"/>
      <c r="T67" s="917"/>
      <c r="U67" s="917" t="s">
        <v>2189</v>
      </c>
      <c r="V67" s="917"/>
      <c r="W67" s="917"/>
      <c r="X67" s="917"/>
      <c r="Y67" s="1074"/>
      <c r="Z67" s="920"/>
      <c r="AA67" s="923"/>
      <c r="AB67" s="920"/>
      <c r="AC67" s="920"/>
      <c r="AD67" s="920"/>
    </row>
    <row customHeight="1" ht="27">
      <c r="A68" s="919"/>
      <c r="B68" s="973">
        <v>51</v>
      </c>
      <c r="C68" s="917"/>
      <c r="D68" s="1041"/>
      <c r="E68" s="917"/>
      <c r="F68" s="917"/>
      <c r="G68" s="917"/>
      <c r="H68" s="965"/>
      <c r="I68" s="1079" t="str">
        <f>INDEX(TEMPLATE_NUMBER_POINT_FHD,B68,MATCH(TEMPLATE_SPHERE,TEMPLATE_SPHERE_LIST_FOR_NOTE,0))</f>
        <v>10.2.2</v>
      </c>
      <c r="J68" s="107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9">
        <f>INDEX(TEMPLATE_NOTE_POINT_FHD,B68,MATCH(TEMPLATE_SPHERE,TEMPLATE_SPHERE_LIST_FOR_NOTE,0))</f>
        <v>0</v>
      </c>
      <c r="L68" s="918" t="str">
        <f>IF(I68=0,"",I68)</f>
        <v>10.2.2</v>
      </c>
      <c r="M68" s="918" t="str">
        <f>IF(J68=0,"",J68)</f>
        <v>Объём отпущенной потребителям воды, определенный по нормативам потребления коммунальных ресурсов </v>
      </c>
      <c r="N68" s="918" t="str">
        <f>IF(K68=0,"",K68)</f>
        <v/>
      </c>
      <c r="O68" s="1031"/>
      <c r="P68" s="1031" t="s">
        <v>2190</v>
      </c>
      <c r="Q68" s="1031"/>
      <c r="R68" s="1031"/>
      <c r="S68" s="1031"/>
      <c r="T68" s="917"/>
      <c r="U68" s="917" t="s">
        <v>2191</v>
      </c>
      <c r="V68" s="917"/>
      <c r="W68" s="917"/>
      <c r="X68" s="917"/>
      <c r="Y68" s="1074"/>
      <c r="Z68" s="920"/>
      <c r="AA68" s="923"/>
      <c r="AB68" s="920"/>
      <c r="AC68" s="920"/>
      <c r="AD68" s="920"/>
    </row>
    <row customHeight="1" ht="9">
      <c r="A69" s="919"/>
      <c r="B69" s="973">
        <v>52</v>
      </c>
      <c r="C69" s="917"/>
      <c r="D69" s="1041" t="s">
        <v>2192</v>
      </c>
      <c r="E69" s="917"/>
      <c r="F69" s="917"/>
      <c r="G69" s="917"/>
      <c r="H69" s="965"/>
      <c r="I69" s="1079" t="str">
        <f>INDEX(TEMPLATE_NUMBER_POINT_FHD,B69,MATCH(TEMPLATE_SPHERE,TEMPLATE_SPHERE_LIST_FOR_NOTE,0))</f>
        <v>11</v>
      </c>
      <c r="J69" s="1079" t="str">
        <f>INDEX(TEMPLATE_DATA_POINT_FHD,B69,MATCH(TEMPLATE_SPHERE,TEMPLATE_SPHERE_LIST_FOR_NOTE,0))</f>
        <v>Потери воды в сетях</v>
      </c>
      <c r="K69" s="1079">
        <f>INDEX(TEMPLATE_NOTE_POINT_FHD,B69,MATCH(TEMPLATE_SPHERE,TEMPLATE_SPHERE_LIST_FOR_NOTE,0))</f>
        <v>0</v>
      </c>
      <c r="L69" s="918" t="str">
        <f>IF(I69=0,"",I69)</f>
        <v>11</v>
      </c>
      <c r="M69" s="918" t="str">
        <f>IF(J69=0,"",J69)</f>
        <v>Потери воды в сетях</v>
      </c>
      <c r="N69" s="918" t="str">
        <f>IF(K69=0,"",K69)</f>
        <v/>
      </c>
      <c r="O69" s="1031"/>
      <c r="P69" s="1031" t="s">
        <v>151</v>
      </c>
      <c r="Q69" s="1031"/>
      <c r="R69" s="1031"/>
      <c r="S69" s="1031"/>
      <c r="T69" s="917"/>
      <c r="U69" s="917" t="s">
        <v>2193</v>
      </c>
      <c r="V69" s="917"/>
      <c r="W69" s="917"/>
      <c r="X69" s="917"/>
      <c r="Y69" s="1074"/>
      <c r="Z69" s="920"/>
      <c r="AA69" s="923"/>
      <c r="AB69" s="920"/>
      <c r="AC69" s="920"/>
      <c r="AD69" s="920"/>
    </row>
    <row customHeight="1" ht="27">
      <c r="A70" s="919"/>
      <c r="B70" s="973">
        <v>53</v>
      </c>
      <c r="C70" s="917"/>
      <c r="D70" s="1041"/>
      <c r="E70" s="917" t="s">
        <v>2177</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2194</v>
      </c>
      <c r="W70" s="917"/>
      <c r="X70" s="917"/>
      <c r="Y70" s="1074"/>
      <c r="Z70" s="920"/>
      <c r="AA70" s="923"/>
      <c r="AB70" s="920"/>
      <c r="AC70" s="920"/>
      <c r="AD70" s="920"/>
    </row>
    <row customHeight="1" ht="36">
      <c r="A71" s="919"/>
      <c r="B71" s="973">
        <v>54</v>
      </c>
      <c r="C71" s="917"/>
      <c r="D71" s="1041"/>
      <c r="E71" s="917" t="s">
        <v>2179</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2195</v>
      </c>
      <c r="W71" s="917"/>
      <c r="X71" s="917"/>
      <c r="Y71" s="1074"/>
      <c r="Z71" s="920"/>
      <c r="AA71" s="923"/>
      <c r="AB71" s="920"/>
      <c r="AC71" s="920"/>
      <c r="AD71" s="920"/>
    </row>
    <row customHeight="1" ht="27">
      <c r="A72" s="919"/>
      <c r="B72" s="973">
        <v>55</v>
      </c>
      <c r="C72" s="917"/>
      <c r="D72" s="1041"/>
      <c r="E72" s="917" t="s">
        <v>2181</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2196</v>
      </c>
      <c r="W72" s="917"/>
      <c r="X72" s="917"/>
      <c r="Y72" s="1074"/>
      <c r="Z72" s="920"/>
      <c r="AA72" s="923"/>
      <c r="AB72" s="920"/>
      <c r="AC72" s="920"/>
      <c r="AD72" s="920"/>
    </row>
    <row customHeight="1" ht="36">
      <c r="A73" s="919"/>
      <c r="B73" s="973">
        <v>56</v>
      </c>
      <c r="C73" s="917"/>
      <c r="D73" s="1041"/>
      <c r="E73" s="917" t="s">
        <v>2183</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2197</v>
      </c>
      <c r="W73" s="917"/>
      <c r="X73" s="917"/>
      <c r="Y73" s="1074"/>
      <c r="Z73" s="920"/>
      <c r="AA73" s="923"/>
      <c r="AB73" s="920"/>
      <c r="AC73" s="920"/>
      <c r="AD73" s="920"/>
    </row>
    <row customHeight="1" ht="18">
      <c r="A74" s="919"/>
      <c r="B74" s="973">
        <v>57</v>
      </c>
      <c r="C74" s="917"/>
      <c r="D74" s="1041"/>
      <c r="E74" s="917" t="s">
        <v>2192</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2198</v>
      </c>
      <c r="W74" s="917"/>
      <c r="X74" s="917"/>
      <c r="Y74" s="1074"/>
      <c r="Z74" s="920"/>
      <c r="AA74" s="923"/>
      <c r="AB74" s="920"/>
      <c r="AC74" s="920"/>
      <c r="AD74" s="920"/>
    </row>
    <row customHeight="1" ht="18">
      <c r="A75" s="919"/>
      <c r="B75" s="973">
        <v>58</v>
      </c>
      <c r="C75" s="917"/>
      <c r="D75" s="1041"/>
      <c r="E75" s="917"/>
      <c r="F75" s="917" t="s">
        <v>2177</v>
      </c>
      <c r="G75" s="917"/>
      <c r="H75" s="965"/>
      <c r="I75" s="1079">
        <f>INDEX(TEMPLATE_NUMBER_POINT_FHD,B75,MATCH(TEMPLATE_SPHERE,TEMPLATE_SPHERE_LIST_FOR_NOTE,0))</f>
        <v>0</v>
      </c>
      <c r="J75" s="1079">
        <f>INDEX(TEMPLATE_DATA_POINT_FHD,B75,MATCH(TEMPLATE_SPHERE,TEMPLATE_SPHERE_LIST_FOR_NOTE,0))</f>
        <v>0</v>
      </c>
      <c r="K75" s="1079">
        <f>INDEX(TEMPLATE_NOTE_POINT_FHD,B75,MATCH(TEMPLATE_SPHERE,TEMPLATE_SPHERE_LIST_FOR_NOTE,0))</f>
        <v>0</v>
      </c>
      <c r="L75" s="918" t="str">
        <f>IF(I75=0,"",I75)</f>
        <v/>
      </c>
      <c r="M75" s="918" t="str">
        <f>IF(J75=0,"",J75)</f>
        <v/>
      </c>
      <c r="N75" s="918" t="str">
        <f>IF(K75=0,"",K75)</f>
        <v/>
      </c>
      <c r="O75" s="1031"/>
      <c r="P75" s="1031"/>
      <c r="Q75" s="1031"/>
      <c r="R75" s="1031" t="s">
        <v>94</v>
      </c>
      <c r="S75" s="1031"/>
      <c r="T75" s="917"/>
      <c r="U75" s="917"/>
      <c r="V75" s="917"/>
      <c r="W75" s="917" t="s">
        <v>2199</v>
      </c>
      <c r="X75" s="917"/>
      <c r="Y75" s="1074"/>
      <c r="Z75" s="920"/>
      <c r="AA75" s="923"/>
      <c r="AB75" s="920"/>
      <c r="AC75" s="920"/>
      <c r="AD75" s="920"/>
    </row>
    <row customHeight="1" ht="36">
      <c r="A76" s="919"/>
      <c r="B76" s="973">
        <v>59</v>
      </c>
      <c r="C76" s="917"/>
      <c r="D76" s="1041"/>
      <c r="E76" s="917"/>
      <c r="F76" s="917" t="s">
        <v>2179</v>
      </c>
      <c r="G76" s="917"/>
      <c r="H76" s="965"/>
      <c r="I76" s="1079">
        <f>INDEX(TEMPLATE_NUMBER_POINT_FHD,B76,MATCH(TEMPLATE_SPHERE,TEMPLATE_SPHERE_LIST_FOR_NOTE,0))</f>
        <v>0</v>
      </c>
      <c r="J76" s="1079">
        <f>INDEX(TEMPLATE_DATA_POINT_FHD,B76,MATCH(TEMPLATE_SPHERE,TEMPLATE_SPHERE_LIST_FOR_NOTE,0))</f>
        <v>0</v>
      </c>
      <c r="K76" s="1079">
        <f>INDEX(TEMPLATE_NOTE_POINT_FHD,B76,MATCH(TEMPLATE_SPHERE,TEMPLATE_SPHERE_LIST_FOR_NOTE,0))</f>
        <v>0</v>
      </c>
      <c r="L76" s="918" t="str">
        <f>IF(I76=0,"",I76)</f>
        <v/>
      </c>
      <c r="M76" s="918" t="str">
        <f>IF(J76=0,"",J76)</f>
        <v/>
      </c>
      <c r="N76" s="918" t="str">
        <f>IF(K76=0,"",K76)</f>
        <v/>
      </c>
      <c r="O76" s="1031"/>
      <c r="P76" s="1031"/>
      <c r="Q76" s="1031"/>
      <c r="R76" s="1031" t="s">
        <v>113</v>
      </c>
      <c r="S76" s="1031"/>
      <c r="T76" s="917"/>
      <c r="U76" s="917"/>
      <c r="V76" s="917"/>
      <c r="W76" s="917" t="s">
        <v>2200</v>
      </c>
      <c r="X76" s="917"/>
      <c r="Y76" s="1074"/>
      <c r="Z76" s="920"/>
      <c r="AA76" s="923"/>
      <c r="AB76" s="920"/>
      <c r="AC76" s="920"/>
      <c r="AD76" s="920"/>
    </row>
    <row customHeight="1" ht="18">
      <c r="A77" s="919"/>
      <c r="B77" s="973">
        <v>60</v>
      </c>
      <c r="C77" s="917"/>
      <c r="D77" s="1041"/>
      <c r="E77" s="917"/>
      <c r="F77" s="917" t="s">
        <v>2181</v>
      </c>
      <c r="G77" s="917"/>
      <c r="H77" s="965"/>
      <c r="I77" s="1079">
        <f>INDEX(TEMPLATE_NUMBER_POINT_FHD,B77,MATCH(TEMPLATE_SPHERE,TEMPLATE_SPHERE_LIST_FOR_NOTE,0))</f>
        <v>0</v>
      </c>
      <c r="J77" s="1079">
        <f>INDEX(TEMPLATE_DATA_POINT_FHD,B77,MATCH(TEMPLATE_SPHERE,TEMPLATE_SPHERE_LIST_FOR_NOTE,0))</f>
        <v>0</v>
      </c>
      <c r="K77" s="1079">
        <f>INDEX(TEMPLATE_NOTE_POINT_FHD,B77,MATCH(TEMPLATE_SPHERE,TEMPLATE_SPHERE_LIST_FOR_NOTE,0))</f>
        <v>0</v>
      </c>
      <c r="L77" s="918" t="str">
        <f>IF(I77=0,"",I77)</f>
        <v/>
      </c>
      <c r="M77" s="918" t="str">
        <f>IF(J77=0,"",J77)</f>
        <v/>
      </c>
      <c r="N77" s="918" t="str">
        <f>IF(K77=0,"",K77)</f>
        <v/>
      </c>
      <c r="O77" s="1031"/>
      <c r="P77" s="1031"/>
      <c r="Q77" s="1031"/>
      <c r="R77" s="1031" t="s">
        <v>149</v>
      </c>
      <c r="S77" s="1031"/>
      <c r="T77" s="917"/>
      <c r="U77" s="917"/>
      <c r="V77" s="917"/>
      <c r="W77" s="917" t="s">
        <v>2201</v>
      </c>
      <c r="X77" s="917"/>
      <c r="Y77" s="1074"/>
      <c r="Z77" s="920"/>
      <c r="AA77" s="923"/>
      <c r="AB77" s="920"/>
      <c r="AC77" s="920"/>
      <c r="AD77" s="920"/>
    </row>
    <row customHeight="1" ht="72">
      <c r="A78" s="919"/>
      <c r="B78" s="973">
        <v>61</v>
      </c>
      <c r="C78" s="917" t="s">
        <v>2177</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2202</v>
      </c>
      <c r="AA78" s="923"/>
      <c r="AB78" s="920"/>
      <c r="AC78" s="920"/>
      <c r="AD78" s="920"/>
    </row>
    <row customHeight="1" ht="36">
      <c r="A79" s="919"/>
      <c r="B79" s="973">
        <v>62</v>
      </c>
      <c r="C79" s="917" t="s">
        <v>2179</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2203</v>
      </c>
      <c r="U79" s="917"/>
      <c r="V79" s="917"/>
      <c r="W79" s="917"/>
      <c r="X79" s="917"/>
      <c r="Y79" s="1074"/>
      <c r="Z79" s="920" t="s">
        <v>2204</v>
      </c>
      <c r="AA79" s="923"/>
      <c r="AB79" s="920"/>
      <c r="AC79" s="920"/>
      <c r="AD79" s="920"/>
    </row>
    <row customHeight="1" ht="45">
      <c r="A80" s="919"/>
      <c r="B80" s="973">
        <v>63</v>
      </c>
      <c r="C80" s="917" t="s">
        <v>2181</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2205</v>
      </c>
      <c r="U80" s="917"/>
      <c r="V80" s="917"/>
      <c r="W80" s="917"/>
      <c r="X80" s="917"/>
      <c r="Y80" s="1074"/>
      <c r="Z80" s="920" t="s">
        <v>2206</v>
      </c>
      <c r="AA80" s="923"/>
      <c r="AB80" s="920"/>
      <c r="AC80" s="920"/>
      <c r="AD80" s="920"/>
    </row>
    <row customHeight="1" ht="36">
      <c r="A81" s="919"/>
      <c r="B81" s="973">
        <v>64</v>
      </c>
      <c r="C81" s="917" t="s">
        <v>2183</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2089</v>
      </c>
      <c r="P81" s="1031"/>
      <c r="Q81" s="1031"/>
      <c r="R81" s="1031"/>
      <c r="S81" s="1031"/>
      <c r="T81" s="917" t="s">
        <v>2207</v>
      </c>
      <c r="U81" s="917"/>
      <c r="V81" s="917"/>
      <c r="W81" s="917"/>
      <c r="X81" s="917"/>
      <c r="Y81" s="1074"/>
      <c r="Z81" s="920" t="s">
        <v>2208</v>
      </c>
      <c r="AA81" s="923"/>
      <c r="AB81" s="920"/>
      <c r="AC81" s="920"/>
      <c r="AD81" s="920"/>
    </row>
    <row customHeight="1" ht="90">
      <c r="A82" s="919"/>
      <c r="B82" s="973">
        <v>65</v>
      </c>
      <c r="C82" s="917" t="s">
        <v>2192</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2209</v>
      </c>
      <c r="U82" s="917"/>
      <c r="V82" s="917"/>
      <c r="W82" s="917"/>
      <c r="X82" s="917"/>
      <c r="Y82" s="1074"/>
      <c r="Z82" s="920" t="s">
        <v>2210</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2098</v>
      </c>
      <c r="P83" s="1031"/>
      <c r="Q83" s="1031"/>
      <c r="R83" s="1031"/>
      <c r="S83" s="1031"/>
      <c r="T83" s="917" t="s">
        <v>2211</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2212</v>
      </c>
      <c r="P84" s="1031"/>
      <c r="Q84" s="1031"/>
      <c r="R84" s="1031"/>
      <c r="S84" s="1031"/>
      <c r="T84" s="917" t="s">
        <v>2213</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2102</v>
      </c>
      <c r="P85" s="1031"/>
      <c r="Q85" s="1031"/>
      <c r="R85" s="1031"/>
      <c r="S85" s="1031"/>
      <c r="T85" s="917" t="s">
        <v>2214</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2215</v>
      </c>
      <c r="P86" s="1031"/>
      <c r="Q86" s="1031"/>
      <c r="R86" s="1031"/>
      <c r="S86" s="1031"/>
      <c r="T86" s="917" t="s">
        <v>2216</v>
      </c>
      <c r="U86" s="917"/>
      <c r="V86" s="917"/>
      <c r="W86" s="917"/>
      <c r="X86" s="917"/>
      <c r="Y86" s="1074"/>
      <c r="Z86" s="920"/>
      <c r="AA86" s="923"/>
      <c r="AB86" s="920"/>
      <c r="AC86" s="920"/>
      <c r="AD86" s="920"/>
    </row>
    <row customHeight="1" ht="36">
      <c r="A87" s="919"/>
      <c r="B87" s="973">
        <v>70</v>
      </c>
      <c r="C87" s="917" t="s">
        <v>2217</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2218</v>
      </c>
      <c r="U87" s="917"/>
      <c r="V87" s="917"/>
      <c r="W87" s="917"/>
      <c r="X87" s="917"/>
      <c r="Y87" s="1074"/>
      <c r="Z87" s="920"/>
      <c r="AA87" s="923"/>
      <c r="AB87" s="920"/>
      <c r="AC87" s="920"/>
      <c r="AD87" s="920"/>
    </row>
    <row customHeight="1" ht="18">
      <c r="A88" s="919"/>
      <c r="B88" s="973">
        <v>71</v>
      </c>
      <c r="C88" s="917" t="s">
        <v>2219</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2220</v>
      </c>
      <c r="D89" s="1041" t="s">
        <v>2217</v>
      </c>
      <c r="E89" s="917" t="s">
        <v>2217</v>
      </c>
      <c r="F89" s="917" t="s">
        <v>2183</v>
      </c>
      <c r="G89" s="917"/>
      <c r="H89" s="965"/>
      <c r="I89" s="1079" t="str">
        <f>INDEX(TEMPLATE_NUMBER_POINT_FHD,B89,MATCH(TEMPLATE_SPHERE,TEMPLATE_SPHERE_LIST_FOR_NOTE,0))</f>
        <v>12</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12</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2221</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2219</v>
      </c>
      <c r="E91" s="917" t="s">
        <v>2219</v>
      </c>
      <c r="F91" s="917"/>
      <c r="G91" s="917"/>
      <c r="H91" s="965"/>
      <c r="I91" s="1079" t="str">
        <f>INDEX(TEMPLATE_NUMBER_POINT_FHD,B91,MATCH(TEMPLATE_SPHERE,TEMPLATE_SPHERE_LIST_FOR_NOTE,0))</f>
        <v>13</v>
      </c>
      <c r="J91" s="1079" t="str">
        <f>INDEX(TEMPLATE_DATA_POINT_FHD,B91,MATCH(TEMPLATE_SPHERE,TEMPLATE_SPHERE_LIST_FOR_NOTE,0))</f>
        <v>Удельный расход электрической энергии на подачу воды в сеть</v>
      </c>
      <c r="K91" s="1079">
        <f>INDEX(TEMPLATE_NOTE_POINT_FHD,B91,MATCH(TEMPLATE_SPHERE,TEMPLATE_SPHERE_LIST_FOR_NOTE,0))</f>
        <v>0</v>
      </c>
      <c r="L91" s="918" t="str">
        <f>IF(I91=0,"",I91)</f>
        <v>13</v>
      </c>
      <c r="M91" s="918" t="str">
        <f>IF(J91=0,"",J91)</f>
        <v>Удельный расход электрической энергии на подачу воды в сеть</v>
      </c>
      <c r="N91" s="918" t="str">
        <f>IF(K91=0,"",K91)</f>
        <v/>
      </c>
      <c r="O91" s="1031"/>
      <c r="P91" s="1031" t="s">
        <v>152</v>
      </c>
      <c r="Q91" s="1031" t="s">
        <v>152</v>
      </c>
      <c r="R91" s="1031"/>
      <c r="S91" s="1031"/>
      <c r="T91" s="917"/>
      <c r="U91" s="917" t="s">
        <v>2222</v>
      </c>
      <c r="V91" s="917" t="s">
        <v>2222</v>
      </c>
      <c r="W91" s="917"/>
      <c r="X91" s="917"/>
      <c r="Y91" s="1074"/>
      <c r="Z91" s="920"/>
      <c r="AA91" s="923"/>
      <c r="AB91" s="920"/>
      <c r="AC91" s="920"/>
      <c r="AD91" s="920"/>
    </row>
    <row customHeight="1" ht="27">
      <c r="A92" s="919"/>
      <c r="B92" s="973">
        <v>75</v>
      </c>
      <c r="C92" s="917"/>
      <c r="D92" s="1041" t="s">
        <v>2220</v>
      </c>
      <c r="E92" s="917"/>
      <c r="F92" s="917"/>
      <c r="G92" s="917"/>
      <c r="H92" s="965"/>
      <c r="I92" s="1079" t="str">
        <f>INDEX(TEMPLATE_NUMBER_POINT_FHD,B92,MATCH(TEMPLATE_SPHERE,TEMPLATE_SPHERE_LIST_FOR_NOTE,0))</f>
        <v>14</v>
      </c>
      <c r="J92" s="1079" t="str">
        <f>INDEX(TEMPLATE_DATA_POINT_FHD,B92,MATCH(TEMPLATE_SPHERE,TEMPLATE_SPHERE_LIST_FOR_NOTE,0))</f>
        <v>Расход воды на собственные нужды, в том числе:</v>
      </c>
      <c r="K92" s="1079" t="str">
        <f>INDEX(TEMPLATE_NOTE_POINT_FHD,B92,MATCH(TEMPLATE_SPHERE,TEMPLATE_SPHERE_LIST_FOR_NOTE,0))</f>
        <v>Указывается доля общего расхода воды на собственные нужны от объема отпуска воды потребителям.</v>
      </c>
      <c r="L92" s="918" t="str">
        <f>IF(I92=0,"",I92)</f>
        <v>14</v>
      </c>
      <c r="M92" s="918" t="str">
        <f>IF(J92=0,"",J92)</f>
        <v>Расход воды на собственные нужды, в том числе:</v>
      </c>
      <c r="N92" s="918" t="str">
        <f>IF(K92=0,"",K92)</f>
        <v>Указывается доля общего расхода воды на собственные нужны от объема отпуска воды потребителям.</v>
      </c>
      <c r="O92" s="1031"/>
      <c r="P92" s="1031" t="s">
        <v>153</v>
      </c>
      <c r="Q92" s="1031"/>
      <c r="R92" s="1031"/>
      <c r="S92" s="1031"/>
      <c r="T92" s="917"/>
      <c r="U92" s="917" t="s">
        <v>2223</v>
      </c>
      <c r="V92" s="917"/>
      <c r="W92" s="917"/>
      <c r="X92" s="917"/>
      <c r="Y92" s="1074"/>
      <c r="Z92" s="920"/>
      <c r="AA92" s="923" t="s">
        <v>2224</v>
      </c>
      <c r="AB92" s="920"/>
      <c r="AC92" s="920"/>
      <c r="AD92" s="920"/>
    </row>
    <row customHeight="1" ht="27">
      <c r="A93" s="919"/>
      <c r="B93" s="973">
        <v>76</v>
      </c>
      <c r="C93" s="917"/>
      <c r="D93" s="1041"/>
      <c r="E93" s="917"/>
      <c r="F93" s="917"/>
      <c r="G93" s="917"/>
      <c r="H93" s="965"/>
      <c r="I93" s="1079" t="str">
        <f>INDEX(TEMPLATE_NUMBER_POINT_FHD,B93,MATCH(TEMPLATE_SPHERE,TEMPLATE_SPHERE_LIST_FOR_NOTE,0))</f>
        <v>14.1</v>
      </c>
      <c r="J93" s="1079" t="str">
        <f>INDEX(TEMPLATE_DATA_POINT_FHD,B93,MATCH(TEMPLATE_SPHERE,TEMPLATE_SPHERE_LIST_FOR_NOTE,0))</f>
        <v>Расход воды на хозяйственно-бытовые нужды</v>
      </c>
      <c r="K93" s="107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8" t="str">
        <f>IF(I93=0,"",I93)</f>
        <v>14.1</v>
      </c>
      <c r="M93" s="918" t="str">
        <f>IF(J93=0,"",J93)</f>
        <v>Расход воды на хозяйственно-бытовые нужды</v>
      </c>
      <c r="N93" s="918" t="str">
        <f>IF(K93=0,"",K93)</f>
        <v>Указывается доля расхода воды на хозяйственно-бытовые нужны от объема отпуска воды потребителям.</v>
      </c>
      <c r="O93" s="1031"/>
      <c r="P93" s="1031" t="s">
        <v>2130</v>
      </c>
      <c r="Q93" s="1031"/>
      <c r="R93" s="1031"/>
      <c r="S93" s="1031"/>
      <c r="T93" s="917"/>
      <c r="U93" s="917" t="s">
        <v>2225</v>
      </c>
      <c r="V93" s="917"/>
      <c r="W93" s="917"/>
      <c r="X93" s="917"/>
      <c r="Y93" s="1074"/>
      <c r="Z93" s="920"/>
      <c r="AA93" s="923" t="s">
        <v>2226</v>
      </c>
      <c r="AB93" s="920"/>
      <c r="AC93" s="920"/>
      <c r="AD93" s="920"/>
    </row>
    <row customHeight="1" ht="45">
      <c r="A94" s="919"/>
      <c r="B94" s="973">
        <v>77</v>
      </c>
      <c r="C94" s="917"/>
      <c r="D94" s="1041" t="s">
        <v>2221</v>
      </c>
      <c r="E94" s="917"/>
      <c r="F94" s="917"/>
      <c r="G94" s="917"/>
      <c r="H94" s="965"/>
      <c r="I94" s="1079" t="str">
        <f>INDEX(TEMPLATE_NUMBER_POINT_FHD,B94,MATCH(TEMPLATE_SPHERE,TEMPLATE_SPHERE_LIST_FOR_NOTE,0))</f>
        <v>15</v>
      </c>
      <c r="J94" s="1079" t="str">
        <f>INDEX(TEMPLATE_DATA_POINT_FHD,B94,MATCH(TEMPLATE_SPHERE,TEMPLATE_SPHERE_LIST_FOR_NOTE,0))</f>
        <v>Показатель использования производственных объектов (по объему перекачки), в том числе:</v>
      </c>
      <c r="K94" s="107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8" t="str">
        <f>IF(I94=0,"",I94)</f>
        <v>15</v>
      </c>
      <c r="M94" s="918" t="str">
        <f>IF(J94=0,"",J94)</f>
        <v>Показатель использования производственных объектов (по объему перекачки), в том числе:</v>
      </c>
      <c r="N94" s="91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1"/>
      <c r="P94" s="1031" t="s">
        <v>1482</v>
      </c>
      <c r="Q94" s="1031"/>
      <c r="R94" s="1031"/>
      <c r="S94" s="1031"/>
      <c r="T94" s="917"/>
      <c r="U94" s="917" t="s">
        <v>2227</v>
      </c>
      <c r="V94" s="917"/>
      <c r="W94" s="917"/>
      <c r="X94" s="917"/>
      <c r="Y94" s="1074"/>
      <c r="Z94" s="920"/>
      <c r="AA94" s="923" t="s">
        <v>2228</v>
      </c>
      <c r="AB94" s="920"/>
      <c r="AC94" s="920"/>
      <c r="AD94" s="920"/>
    </row>
    <row customHeight="1" ht="99">
      <c r="A95" s="919"/>
      <c r="B95" s="973">
        <v>78</v>
      </c>
      <c r="C95" s="917" t="s">
        <v>2229</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2230</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2231</v>
      </c>
      <c r="U96" s="917"/>
      <c r="V96" s="917"/>
      <c r="W96" s="917"/>
      <c r="X96" s="917"/>
      <c r="Y96" s="1074"/>
      <c r="Z96" s="920" t="s">
        <v>2232</v>
      </c>
      <c r="AA96" s="923"/>
      <c r="AB96" s="920"/>
      <c r="AC96" s="920"/>
      <c r="AD96" s="920"/>
    </row>
    <row customHeight="1" ht="63">
      <c r="A97" s="919"/>
      <c r="B97" s="973">
        <v>80</v>
      </c>
      <c r="C97" s="917" t="s">
        <v>2233</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2234</v>
      </c>
      <c r="U97" s="917"/>
      <c r="V97" s="917"/>
      <c r="W97" s="917"/>
      <c r="X97" s="917"/>
      <c r="Y97" s="1074"/>
      <c r="Z97" s="920" t="s">
        <v>2235</v>
      </c>
      <c r="AA97" s="923"/>
      <c r="AB97" s="920"/>
      <c r="AC97" s="920"/>
      <c r="AD97" s="920"/>
    </row>
    <row customHeight="1" ht="63">
      <c r="A98" s="919"/>
      <c r="B98" s="973">
        <v>81</v>
      </c>
      <c r="C98" s="917" t="s">
        <v>2236</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2237</v>
      </c>
      <c r="U98" s="917"/>
      <c r="V98" s="917"/>
      <c r="W98" s="917"/>
      <c r="X98" s="917"/>
      <c r="Y98" s="1074"/>
      <c r="Z98" s="920" t="s">
        <v>2235</v>
      </c>
      <c r="AA98" s="923"/>
      <c r="AB98" s="920"/>
      <c r="AC98" s="920"/>
      <c r="AD98" s="920"/>
    </row>
    <row customHeight="1" ht="90">
      <c r="A99" s="919"/>
      <c r="B99" s="973">
        <v>82</v>
      </c>
      <c r="C99" s="917" t="s">
        <v>2238</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2239</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2240</v>
      </c>
      <c r="P100" s="1031"/>
      <c r="Q100" s="1031"/>
      <c r="R100" s="1031"/>
      <c r="S100" s="1031"/>
      <c r="T100" s="917" t="s">
        <v>2241</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2242</v>
      </c>
      <c r="P101" s="1031"/>
      <c r="Q101" s="1031"/>
      <c r="R101" s="1031"/>
      <c r="S101" s="1031"/>
      <c r="T101" s="917" t="s">
        <v>2243</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2244</v>
      </c>
      <c r="D148" s="917" t="s">
        <v>1582</v>
      </c>
      <c r="E148" s="917" t="s">
        <v>1683</v>
      </c>
      <c r="F148" s="917" t="s">
        <v>2245</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2"/>
      <c r="O148" s="917"/>
      <c r="P148" s="918"/>
      <c r="Q148" s="918"/>
      <c r="R148" s="918"/>
      <c r="S148" s="917"/>
      <c r="T148" s="917" t="s">
        <v>2246</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8"/>
      <c r="W148" s="918"/>
      <c r="X148" s="917" t="s">
        <v>2247</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0F48F-D71D-B94E-53DB-F230CA902DB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2248</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45512.40329861111</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45/3</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2249</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2250</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2251</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251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2252</v>
      </c>
      <c r="N35" s="2359"/>
      <c r="O35" s="2359"/>
      <c r="P35" s="2359"/>
      <c r="Q35" s="2359"/>
      <c r="R35" s="2359"/>
      <c r="S35" s="2359"/>
      <c r="T35" s="2359"/>
      <c r="U35" s="2359"/>
      <c r="V35" s="2359"/>
      <c r="W35" s="2359"/>
      <c r="X35" s="2359"/>
      <c r="AD35" s="1229">
        <v>27</v>
      </c>
    </row>
    <row customHeight="1" ht="109.19999999999999">
      <c r="H36" s="611"/>
      <c r="I36" s="1377"/>
      <c r="M36" s="2359" t="s">
        <v>2253</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66E85-1C1A-B65C-DB4D-A91095F2E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D7763-C001-2E25-D456-C2EE312FB3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F03C6-0A86-D7D3-D114-91807BBA3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AB7C9-4A9D-A00E-76FA-5081CC158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7048-9DF1-E877-5F6F-3DA500E417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89D15-7736-4CAA-1485-CA8B599E2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D6CBB-DB7D-D491-CBA9-A075255B5D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9B77A-4F22-9ECD-628C-B541F425B4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C972-3775-0652-3AC7-D56C5F5A5BBE}"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2254</v>
      </c>
      <c r="B1" s="2690" t="s">
        <v>2255</v>
      </c>
      <c r="C1" s="2691" t="s">
        <v>2256</v>
      </c>
      <c r="D1" s="2692"/>
      <c r="E1" s="910" t="s">
        <v>2257</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2021</v>
      </c>
      <c r="D5" s="2699" t="s">
        <v>2258</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967E3-6523-BF05-B15A-7F27F10C8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FFBC-87D9-E45E-5359-71BD422B9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0655-D5AD-AE73-5937-18B587E32192}"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2259</v>
      </c>
      <c r="B1" s="142" t="s">
        <v>2260</v>
      </c>
      <c r="C1" s="142" t="s">
        <v>2261</v>
      </c>
      <c r="D1" s="142" t="s">
        <v>2262</v>
      </c>
      <c r="E1" s="142" t="s">
        <v>2263</v>
      </c>
      <c r="F1" s="142" t="s">
        <v>2264</v>
      </c>
      <c r="G1" s="142" t="s">
        <v>2265</v>
      </c>
      <c r="H1" s="142" t="s">
        <v>2266</v>
      </c>
      <c r="I1" s="142" t="s">
        <v>2267</v>
      </c>
    </row>
    <row customHeight="1" ht="11.25">
      <c r="A2" s="5246" t="s">
        <v>2268</v>
      </c>
      <c r="B2" s="5246" t="s">
        <v>16</v>
      </c>
      <c r="C2" s="5246" t="s">
        <v>2269</v>
      </c>
      <c r="D2" s="5246" t="s">
        <v>2270</v>
      </c>
      <c r="E2" s="5246" t="s">
        <v>2271</v>
      </c>
      <c r="F2" s="5246" t="s">
        <v>2272</v>
      </c>
      <c r="G2" s="5246" t="s">
        <v>2273</v>
      </c>
      <c r="H2" s="5246" t="s">
        <v>28</v>
      </c>
      <c r="I2" s="5246" t="s">
        <v>811</v>
      </c>
    </row>
    <row customHeight="1" ht="11.25">
      <c r="A3" s="5246" t="s">
        <v>2268</v>
      </c>
      <c r="B3" s="5246" t="s">
        <v>16</v>
      </c>
      <c r="C3" s="5246" t="s">
        <v>2274</v>
      </c>
      <c r="D3" s="5246" t="s">
        <v>2275</v>
      </c>
      <c r="E3" s="5246" t="s">
        <v>2276</v>
      </c>
      <c r="F3" s="5246" t="s">
        <v>2277</v>
      </c>
      <c r="G3" s="5246" t="s">
        <v>2278</v>
      </c>
      <c r="H3" s="5246" t="s">
        <v>28</v>
      </c>
      <c r="I3" s="5246" t="s">
        <v>811</v>
      </c>
    </row>
    <row customHeight="1" ht="11.25">
      <c r="A4" s="5246" t="s">
        <v>2268</v>
      </c>
      <c r="B4" s="5246" t="s">
        <v>16</v>
      </c>
      <c r="C4" s="5246" t="s">
        <v>2279</v>
      </c>
      <c r="D4" s="5246" t="s">
        <v>2280</v>
      </c>
      <c r="E4" s="5246" t="s">
        <v>2281</v>
      </c>
      <c r="F4" s="5246" t="s">
        <v>2277</v>
      </c>
      <c r="G4" s="5246" t="s">
        <v>2282</v>
      </c>
      <c r="H4" s="5246" t="s">
        <v>28</v>
      </c>
      <c r="I4" s="5246" t="s">
        <v>811</v>
      </c>
    </row>
    <row customHeight="1" ht="11.25">
      <c r="A5" s="5246" t="s">
        <v>2268</v>
      </c>
      <c r="B5" s="5246" t="s">
        <v>16</v>
      </c>
      <c r="C5" s="5246" t="s">
        <v>2283</v>
      </c>
      <c r="D5" s="5246" t="s">
        <v>2284</v>
      </c>
      <c r="E5" s="5246" t="s">
        <v>2285</v>
      </c>
      <c r="F5" s="5246" t="s">
        <v>2286</v>
      </c>
      <c r="G5" s="5246" t="s">
        <v>2287</v>
      </c>
      <c r="H5" s="5246" t="s">
        <v>28</v>
      </c>
      <c r="I5" s="5246" t="s">
        <v>811</v>
      </c>
    </row>
    <row customHeight="1" ht="11.25">
      <c r="A6" s="5246" t="s">
        <v>2268</v>
      </c>
      <c r="B6" s="5246" t="s">
        <v>16</v>
      </c>
      <c r="C6" s="5246" t="s">
        <v>2288</v>
      </c>
      <c r="D6" s="5246" t="s">
        <v>2289</v>
      </c>
      <c r="E6" s="5246" t="s">
        <v>2290</v>
      </c>
      <c r="F6" s="5246" t="s">
        <v>2291</v>
      </c>
      <c r="G6" s="5246" t="s">
        <v>28</v>
      </c>
      <c r="H6" s="5246" t="s">
        <v>28</v>
      </c>
      <c r="I6" s="5246" t="s">
        <v>811</v>
      </c>
    </row>
    <row customHeight="1" ht="11.25">
      <c r="A7" s="5246" t="s">
        <v>2268</v>
      </c>
      <c r="B7" s="5246" t="s">
        <v>16</v>
      </c>
      <c r="C7" s="5246" t="s">
        <v>2292</v>
      </c>
      <c r="D7" s="5246" t="s">
        <v>2293</v>
      </c>
      <c r="E7" s="5246" t="s">
        <v>2294</v>
      </c>
      <c r="F7" s="5246" t="s">
        <v>2295</v>
      </c>
      <c r="G7" s="5246" t="s">
        <v>28</v>
      </c>
      <c r="H7" s="5246" t="s">
        <v>28</v>
      </c>
      <c r="I7" s="5246" t="s">
        <v>811</v>
      </c>
    </row>
    <row customHeight="1" ht="11.25">
      <c r="A8" s="5246" t="s">
        <v>2268</v>
      </c>
      <c r="B8" s="5246" t="s">
        <v>16</v>
      </c>
      <c r="C8" s="5246" t="s">
        <v>2296</v>
      </c>
      <c r="D8" s="5246" t="s">
        <v>2297</v>
      </c>
      <c r="E8" s="5246" t="s">
        <v>2298</v>
      </c>
      <c r="F8" s="5246" t="s">
        <v>2299</v>
      </c>
      <c r="G8" s="5246" t="s">
        <v>2300</v>
      </c>
      <c r="H8" s="5246" t="s">
        <v>28</v>
      </c>
      <c r="I8" s="5246" t="s">
        <v>811</v>
      </c>
    </row>
    <row customHeight="1" ht="11.25">
      <c r="A9" s="5246" t="s">
        <v>2268</v>
      </c>
      <c r="B9" s="5246" t="s">
        <v>16</v>
      </c>
      <c r="C9" s="5246" t="s">
        <v>2301</v>
      </c>
      <c r="D9" s="5246" t="s">
        <v>2302</v>
      </c>
      <c r="E9" s="5246" t="s">
        <v>2303</v>
      </c>
      <c r="F9" s="5246" t="s">
        <v>2272</v>
      </c>
      <c r="G9" s="5246" t="s">
        <v>2304</v>
      </c>
      <c r="H9" s="5246" t="s">
        <v>28</v>
      </c>
      <c r="I9" s="5246" t="s">
        <v>811</v>
      </c>
    </row>
    <row customHeight="1" ht="11.25">
      <c r="A10" s="5246" t="s">
        <v>2268</v>
      </c>
      <c r="B10" s="5246" t="s">
        <v>16</v>
      </c>
      <c r="C10" s="5246" t="s">
        <v>2305</v>
      </c>
      <c r="D10" s="5246" t="s">
        <v>2306</v>
      </c>
      <c r="E10" s="5246" t="s">
        <v>2307</v>
      </c>
      <c r="F10" s="5246" t="s">
        <v>2277</v>
      </c>
      <c r="G10" s="5246" t="s">
        <v>28</v>
      </c>
      <c r="H10" s="5246" t="s">
        <v>28</v>
      </c>
      <c r="I10" s="5246" t="s">
        <v>811</v>
      </c>
    </row>
    <row customHeight="1" ht="11.25">
      <c r="A11" s="5246" t="s">
        <v>2268</v>
      </c>
      <c r="B11" s="5246" t="s">
        <v>16</v>
      </c>
      <c r="C11" s="5246" t="s">
        <v>2308</v>
      </c>
      <c r="D11" s="5246" t="s">
        <v>2309</v>
      </c>
      <c r="E11" s="5246" t="s">
        <v>2310</v>
      </c>
      <c r="F11" s="5246" t="s">
        <v>53</v>
      </c>
      <c r="G11" s="5246" t="s">
        <v>2311</v>
      </c>
      <c r="H11" s="5246" t="s">
        <v>28</v>
      </c>
      <c r="I11" s="5246" t="s">
        <v>811</v>
      </c>
    </row>
    <row customHeight="1" ht="11.25">
      <c r="A12" s="5246" t="s">
        <v>2268</v>
      </c>
      <c r="B12" s="5246" t="s">
        <v>16</v>
      </c>
      <c r="C12" s="5246" t="s">
        <v>2312</v>
      </c>
      <c r="D12" s="5246" t="s">
        <v>2313</v>
      </c>
      <c r="E12" s="5246" t="s">
        <v>2314</v>
      </c>
      <c r="F12" s="5246" t="s">
        <v>2315</v>
      </c>
      <c r="G12" s="5246" t="s">
        <v>2316</v>
      </c>
      <c r="H12" s="5246" t="s">
        <v>28</v>
      </c>
      <c r="I12" s="5246" t="s">
        <v>811</v>
      </c>
    </row>
    <row customHeight="1" ht="11.25">
      <c r="A13" s="5246" t="s">
        <v>2268</v>
      </c>
      <c r="B13" s="5246" t="s">
        <v>16</v>
      </c>
      <c r="C13" s="5246" t="s">
        <v>2317</v>
      </c>
      <c r="D13" s="5246" t="s">
        <v>2318</v>
      </c>
      <c r="E13" s="5246" t="s">
        <v>2319</v>
      </c>
      <c r="F13" s="5246" t="s">
        <v>2320</v>
      </c>
      <c r="G13" s="5246" t="s">
        <v>2321</v>
      </c>
      <c r="H13" s="5246" t="s">
        <v>28</v>
      </c>
      <c r="I13" s="5246" t="s">
        <v>811</v>
      </c>
    </row>
    <row customHeight="1" ht="11.25">
      <c r="A14" s="5246" t="s">
        <v>2268</v>
      </c>
      <c r="B14" s="5246" t="s">
        <v>16</v>
      </c>
      <c r="C14" s="5246" t="s">
        <v>2322</v>
      </c>
      <c r="D14" s="5246" t="s">
        <v>2323</v>
      </c>
      <c r="E14" s="5246" t="s">
        <v>2324</v>
      </c>
      <c r="F14" s="5246" t="s">
        <v>2325</v>
      </c>
      <c r="G14" s="5246" t="s">
        <v>28</v>
      </c>
      <c r="H14" s="5246" t="s">
        <v>28</v>
      </c>
      <c r="I14" s="5246" t="s">
        <v>811</v>
      </c>
    </row>
    <row customHeight="1" ht="11.25">
      <c r="A15" s="5246" t="s">
        <v>2268</v>
      </c>
      <c r="B15" s="5246" t="s">
        <v>16</v>
      </c>
      <c r="C15" s="5246" t="s">
        <v>2326</v>
      </c>
      <c r="D15" s="5246" t="s">
        <v>2327</v>
      </c>
      <c r="E15" s="5246" t="s">
        <v>2328</v>
      </c>
      <c r="F15" s="5246" t="s">
        <v>2329</v>
      </c>
      <c r="G15" s="5246" t="s">
        <v>2330</v>
      </c>
      <c r="H15" s="5246" t="s">
        <v>28</v>
      </c>
      <c r="I15" s="5246" t="s">
        <v>811</v>
      </c>
    </row>
    <row customHeight="1" ht="11.25">
      <c r="A16" s="5246" t="s">
        <v>2268</v>
      </c>
      <c r="B16" s="5246" t="s">
        <v>16</v>
      </c>
      <c r="C16" s="5246" t="s">
        <v>2331</v>
      </c>
      <c r="D16" s="5246" t="s">
        <v>2332</v>
      </c>
      <c r="E16" s="5246" t="s">
        <v>2333</v>
      </c>
      <c r="F16" s="5246" t="s">
        <v>2334</v>
      </c>
      <c r="G16" s="5246" t="s">
        <v>2335</v>
      </c>
      <c r="H16" s="5246" t="s">
        <v>28</v>
      </c>
      <c r="I16" s="5246" t="s">
        <v>811</v>
      </c>
    </row>
    <row customHeight="1" ht="11.25">
      <c r="A17" s="5246" t="s">
        <v>2268</v>
      </c>
      <c r="B17" s="5246" t="s">
        <v>16</v>
      </c>
      <c r="C17" s="5246" t="s">
        <v>2336</v>
      </c>
      <c r="D17" s="5246" t="s">
        <v>2337</v>
      </c>
      <c r="E17" s="5246" t="s">
        <v>2338</v>
      </c>
      <c r="F17" s="5246" t="s">
        <v>2299</v>
      </c>
      <c r="G17" s="5246" t="s">
        <v>2339</v>
      </c>
      <c r="H17" s="5246" t="s">
        <v>28</v>
      </c>
      <c r="I17" s="5246" t="s">
        <v>811</v>
      </c>
    </row>
    <row customHeight="1" ht="11.25">
      <c r="A18" s="5246" t="s">
        <v>2268</v>
      </c>
      <c r="B18" s="5246" t="s">
        <v>16</v>
      </c>
      <c r="C18" s="5246" t="s">
        <v>2340</v>
      </c>
      <c r="D18" s="5246" t="s">
        <v>2341</v>
      </c>
      <c r="E18" s="5246" t="s">
        <v>2342</v>
      </c>
      <c r="F18" s="5246" t="s">
        <v>2286</v>
      </c>
      <c r="G18" s="5246" t="s">
        <v>2343</v>
      </c>
      <c r="H18" s="5246" t="s">
        <v>28</v>
      </c>
      <c r="I18" s="5246" t="s">
        <v>811</v>
      </c>
    </row>
    <row customHeight="1" ht="11.25">
      <c r="A19" s="5246" t="s">
        <v>2268</v>
      </c>
      <c r="B19" s="5246" t="s">
        <v>16</v>
      </c>
      <c r="C19" s="5246" t="s">
        <v>2344</v>
      </c>
      <c r="D19" s="5246" t="s">
        <v>2345</v>
      </c>
      <c r="E19" s="5246" t="s">
        <v>2346</v>
      </c>
      <c r="F19" s="5246" t="s">
        <v>53</v>
      </c>
      <c r="G19" s="5246" t="s">
        <v>2347</v>
      </c>
      <c r="H19" s="5246" t="s">
        <v>28</v>
      </c>
      <c r="I19" s="5246" t="s">
        <v>811</v>
      </c>
    </row>
    <row customHeight="1" ht="11.25">
      <c r="A20" s="5246" t="s">
        <v>2268</v>
      </c>
      <c r="B20" s="5246" t="s">
        <v>16</v>
      </c>
      <c r="C20" s="5246" t="s">
        <v>2348</v>
      </c>
      <c r="D20" s="5246" t="s">
        <v>2349</v>
      </c>
      <c r="E20" s="5246" t="s">
        <v>2350</v>
      </c>
      <c r="F20" s="5246" t="s">
        <v>53</v>
      </c>
      <c r="G20" s="5246" t="s">
        <v>2351</v>
      </c>
      <c r="H20" s="5246" t="s">
        <v>28</v>
      </c>
      <c r="I20" s="5246" t="s">
        <v>811</v>
      </c>
    </row>
    <row customHeight="1" ht="11.25">
      <c r="A21" s="5246" t="s">
        <v>2268</v>
      </c>
      <c r="B21" s="5246" t="s">
        <v>16</v>
      </c>
      <c r="C21" s="5246" t="s">
        <v>2352</v>
      </c>
      <c r="D21" s="5246" t="s">
        <v>2353</v>
      </c>
      <c r="E21" s="5246" t="s">
        <v>2354</v>
      </c>
      <c r="F21" s="5246" t="s">
        <v>2299</v>
      </c>
      <c r="G21" s="5246" t="s">
        <v>2355</v>
      </c>
      <c r="H21" s="5246" t="s">
        <v>28</v>
      </c>
      <c r="I21" s="5246" t="s">
        <v>811</v>
      </c>
    </row>
    <row customHeight="1" ht="11.25">
      <c r="A22" s="5246" t="s">
        <v>2268</v>
      </c>
      <c r="B22" s="5246" t="s">
        <v>16</v>
      </c>
      <c r="C22" s="5246" t="s">
        <v>2356</v>
      </c>
      <c r="D22" s="5246" t="s">
        <v>2357</v>
      </c>
      <c r="E22" s="5246" t="s">
        <v>2358</v>
      </c>
      <c r="F22" s="5246" t="s">
        <v>2359</v>
      </c>
      <c r="G22" s="5246" t="s">
        <v>2360</v>
      </c>
      <c r="H22" s="5246" t="s">
        <v>28</v>
      </c>
      <c r="I22" s="5246" t="s">
        <v>811</v>
      </c>
    </row>
    <row customHeight="1" ht="11.25">
      <c r="A23" s="5246" t="s">
        <v>2268</v>
      </c>
      <c r="B23" s="5246" t="s">
        <v>16</v>
      </c>
      <c r="C23" s="5246" t="s">
        <v>2361</v>
      </c>
      <c r="D23" s="5246" t="s">
        <v>2362</v>
      </c>
      <c r="E23" s="5246" t="s">
        <v>2363</v>
      </c>
      <c r="F23" s="5246" t="s">
        <v>2364</v>
      </c>
      <c r="G23" s="5246" t="s">
        <v>2365</v>
      </c>
      <c r="H23" s="5246" t="s">
        <v>28</v>
      </c>
      <c r="I23" s="5246" t="s">
        <v>811</v>
      </c>
    </row>
    <row customHeight="1" ht="11.25">
      <c r="A24" s="5246" t="s">
        <v>2268</v>
      </c>
      <c r="B24" s="5246" t="s">
        <v>16</v>
      </c>
      <c r="C24" s="5246" t="s">
        <v>2366</v>
      </c>
      <c r="D24" s="5246" t="s">
        <v>2367</v>
      </c>
      <c r="E24" s="5246" t="s">
        <v>2368</v>
      </c>
      <c r="F24" s="5246" t="s">
        <v>578</v>
      </c>
      <c r="G24" s="5246" t="s">
        <v>2369</v>
      </c>
      <c r="H24" s="5246" t="s">
        <v>28</v>
      </c>
      <c r="I24" s="5246" t="s">
        <v>811</v>
      </c>
    </row>
    <row customHeight="1" ht="11.25">
      <c r="A25" s="5246" t="s">
        <v>2268</v>
      </c>
      <c r="B25" s="5246" t="s">
        <v>16</v>
      </c>
      <c r="C25" s="5246" t="s">
        <v>2370</v>
      </c>
      <c r="D25" s="5246" t="s">
        <v>2371</v>
      </c>
      <c r="E25" s="5246" t="s">
        <v>2372</v>
      </c>
      <c r="F25" s="5246" t="s">
        <v>578</v>
      </c>
      <c r="G25" s="5246" t="s">
        <v>2373</v>
      </c>
      <c r="H25" s="5246" t="s">
        <v>28</v>
      </c>
      <c r="I25" s="5246" t="s">
        <v>811</v>
      </c>
    </row>
    <row customHeight="1" ht="11.25">
      <c r="A26" s="5246" t="s">
        <v>2268</v>
      </c>
      <c r="B26" s="5246" t="s">
        <v>16</v>
      </c>
      <c r="C26" s="5246" t="s">
        <v>2374</v>
      </c>
      <c r="D26" s="5246" t="s">
        <v>2375</v>
      </c>
      <c r="E26" s="5246" t="s">
        <v>2376</v>
      </c>
      <c r="F26" s="5246" t="s">
        <v>578</v>
      </c>
      <c r="G26" s="5246" t="s">
        <v>2377</v>
      </c>
      <c r="H26" s="5246" t="s">
        <v>28</v>
      </c>
      <c r="I26" s="5246" t="s">
        <v>811</v>
      </c>
    </row>
    <row customHeight="1" ht="11.25">
      <c r="A27" s="5246" t="s">
        <v>2268</v>
      </c>
      <c r="B27" s="5246" t="s">
        <v>16</v>
      </c>
      <c r="C27" s="5246" t="s">
        <v>2378</v>
      </c>
      <c r="D27" s="5246" t="s">
        <v>2379</v>
      </c>
      <c r="E27" s="5246" t="s">
        <v>2380</v>
      </c>
      <c r="F27" s="5246" t="s">
        <v>578</v>
      </c>
      <c r="G27" s="5246" t="s">
        <v>2381</v>
      </c>
      <c r="H27" s="5246" t="s">
        <v>28</v>
      </c>
      <c r="I27" s="5246" t="s">
        <v>811</v>
      </c>
    </row>
    <row customHeight="1" ht="11.25">
      <c r="A28" s="5246" t="s">
        <v>2268</v>
      </c>
      <c r="B28" s="5246" t="s">
        <v>16</v>
      </c>
      <c r="C28" s="5246" t="s">
        <v>2382</v>
      </c>
      <c r="D28" s="5246" t="s">
        <v>2383</v>
      </c>
      <c r="E28" s="5246" t="s">
        <v>2363</v>
      </c>
      <c r="F28" s="5246" t="s">
        <v>2384</v>
      </c>
      <c r="G28" s="5246" t="s">
        <v>2365</v>
      </c>
      <c r="H28" s="5246" t="s">
        <v>28</v>
      </c>
      <c r="I28" s="5246" t="s">
        <v>811</v>
      </c>
    </row>
    <row customHeight="1" ht="11.25">
      <c r="A29" s="5246" t="s">
        <v>2268</v>
      </c>
      <c r="B29" s="5246" t="s">
        <v>16</v>
      </c>
      <c r="C29" s="5246" t="s">
        <v>2385</v>
      </c>
      <c r="D29" s="5246" t="s">
        <v>2386</v>
      </c>
      <c r="E29" s="5246" t="s">
        <v>2387</v>
      </c>
      <c r="F29" s="5246" t="s">
        <v>2286</v>
      </c>
      <c r="G29" s="5246" t="s">
        <v>2388</v>
      </c>
      <c r="H29" s="5246" t="s">
        <v>28</v>
      </c>
      <c r="I29" s="5246" t="s">
        <v>811</v>
      </c>
    </row>
    <row customHeight="1" ht="11.25">
      <c r="A30" s="5246" t="s">
        <v>2268</v>
      </c>
      <c r="B30" s="5246" t="s">
        <v>16</v>
      </c>
      <c r="C30" s="5246" t="s">
        <v>2389</v>
      </c>
      <c r="D30" s="5246" t="s">
        <v>2390</v>
      </c>
      <c r="E30" s="5246" t="s">
        <v>2391</v>
      </c>
      <c r="F30" s="5246" t="s">
        <v>2286</v>
      </c>
      <c r="G30" s="5246" t="s">
        <v>2392</v>
      </c>
      <c r="H30" s="5246" t="s">
        <v>28</v>
      </c>
      <c r="I30" s="5246" t="s">
        <v>811</v>
      </c>
    </row>
    <row customHeight="1" ht="11.25">
      <c r="A31" s="5246" t="s">
        <v>2268</v>
      </c>
      <c r="B31" s="5246" t="s">
        <v>16</v>
      </c>
      <c r="C31" s="5246" t="s">
        <v>2393</v>
      </c>
      <c r="D31" s="5246" t="s">
        <v>2394</v>
      </c>
      <c r="E31" s="5246" t="s">
        <v>2395</v>
      </c>
      <c r="F31" s="5246" t="s">
        <v>2396</v>
      </c>
      <c r="G31" s="5246" t="s">
        <v>2397</v>
      </c>
      <c r="H31" s="5246" t="s">
        <v>28</v>
      </c>
      <c r="I31" s="5246" t="s">
        <v>811</v>
      </c>
    </row>
    <row customHeight="1" ht="11.25">
      <c r="A32" s="5246" t="s">
        <v>2268</v>
      </c>
      <c r="B32" s="5246" t="s">
        <v>16</v>
      </c>
      <c r="C32" s="5246" t="s">
        <v>2398</v>
      </c>
      <c r="D32" s="5246" t="s">
        <v>2399</v>
      </c>
      <c r="E32" s="5246" t="s">
        <v>2400</v>
      </c>
      <c r="F32" s="5246" t="s">
        <v>2401</v>
      </c>
      <c r="G32" s="5246" t="s">
        <v>2402</v>
      </c>
      <c r="H32" s="5246" t="s">
        <v>28</v>
      </c>
      <c r="I32" s="5246" t="s">
        <v>811</v>
      </c>
    </row>
    <row customHeight="1" ht="11.25">
      <c r="A33" s="5246" t="s">
        <v>2268</v>
      </c>
      <c r="B33" s="5246" t="s">
        <v>16</v>
      </c>
      <c r="C33" s="5246" t="s">
        <v>2403</v>
      </c>
      <c r="D33" s="5246" t="s">
        <v>2404</v>
      </c>
      <c r="E33" s="5246" t="s">
        <v>2405</v>
      </c>
      <c r="F33" s="5246" t="s">
        <v>2406</v>
      </c>
      <c r="G33" s="5246" t="s">
        <v>2407</v>
      </c>
      <c r="H33" s="5246" t="s">
        <v>28</v>
      </c>
      <c r="I33" s="5246" t="s">
        <v>811</v>
      </c>
    </row>
    <row customHeight="1" ht="11.25">
      <c r="A34" s="5246" t="s">
        <v>2268</v>
      </c>
      <c r="B34" s="5246" t="s">
        <v>16</v>
      </c>
      <c r="C34" s="5246" t="s">
        <v>2408</v>
      </c>
      <c r="D34" s="5246" t="s">
        <v>2409</v>
      </c>
      <c r="E34" s="5246" t="s">
        <v>2410</v>
      </c>
      <c r="F34" s="5246" t="s">
        <v>2411</v>
      </c>
      <c r="G34" s="5246" t="s">
        <v>2412</v>
      </c>
      <c r="H34" s="5246" t="s">
        <v>28</v>
      </c>
      <c r="I34" s="5246" t="s">
        <v>811</v>
      </c>
    </row>
    <row customHeight="1" ht="11.25">
      <c r="A35" s="5246" t="s">
        <v>2268</v>
      </c>
      <c r="B35" s="5246" t="s">
        <v>16</v>
      </c>
      <c r="C35" s="5246" t="s">
        <v>2413</v>
      </c>
      <c r="D35" s="5246" t="s">
        <v>2414</v>
      </c>
      <c r="E35" s="5246" t="s">
        <v>2415</v>
      </c>
      <c r="F35" s="5246" t="s">
        <v>2416</v>
      </c>
      <c r="G35" s="5246" t="s">
        <v>2417</v>
      </c>
      <c r="H35" s="5246" t="s">
        <v>28</v>
      </c>
      <c r="I35" s="5246" t="s">
        <v>811</v>
      </c>
    </row>
    <row customHeight="1" ht="11.25">
      <c r="A36" s="5246" t="s">
        <v>2268</v>
      </c>
      <c r="B36" s="5246" t="s">
        <v>16</v>
      </c>
      <c r="C36" s="5246" t="s">
        <v>2418</v>
      </c>
      <c r="D36" s="5246" t="s">
        <v>2419</v>
      </c>
      <c r="E36" s="5246" t="s">
        <v>2420</v>
      </c>
      <c r="F36" s="5246" t="s">
        <v>2299</v>
      </c>
      <c r="G36" s="5246" t="s">
        <v>2421</v>
      </c>
      <c r="H36" s="5246" t="s">
        <v>28</v>
      </c>
      <c r="I36" s="5246" t="s">
        <v>811</v>
      </c>
    </row>
    <row customHeight="1" ht="11.25">
      <c r="A37" s="5246" t="s">
        <v>2268</v>
      </c>
      <c r="B37" s="5246" t="s">
        <v>16</v>
      </c>
      <c r="C37" s="5246" t="s">
        <v>2422</v>
      </c>
      <c r="D37" s="5246" t="s">
        <v>2423</v>
      </c>
      <c r="E37" s="5246" t="s">
        <v>2290</v>
      </c>
      <c r="F37" s="5246" t="s">
        <v>2424</v>
      </c>
      <c r="G37" s="5246" t="s">
        <v>2425</v>
      </c>
      <c r="H37" s="5246" t="s">
        <v>28</v>
      </c>
      <c r="I37" s="5246" t="s">
        <v>811</v>
      </c>
    </row>
    <row customHeight="1" ht="11.25">
      <c r="A38" s="5246" t="s">
        <v>2268</v>
      </c>
      <c r="B38" s="5246" t="s">
        <v>16</v>
      </c>
      <c r="C38" s="5246" t="s">
        <v>2426</v>
      </c>
      <c r="D38" s="5246" t="s">
        <v>2427</v>
      </c>
      <c r="E38" s="5246" t="s">
        <v>2428</v>
      </c>
      <c r="F38" s="5246" t="s">
        <v>2286</v>
      </c>
      <c r="G38" s="5246" t="s">
        <v>2429</v>
      </c>
      <c r="H38" s="5246" t="s">
        <v>28</v>
      </c>
      <c r="I38" s="5246" t="s">
        <v>811</v>
      </c>
    </row>
    <row customHeight="1" ht="11.25">
      <c r="A39" s="5246" t="s">
        <v>2268</v>
      </c>
      <c r="B39" s="5246" t="s">
        <v>16</v>
      </c>
      <c r="C39" s="5246" t="s">
        <v>2430</v>
      </c>
      <c r="D39" s="5246" t="s">
        <v>2431</v>
      </c>
      <c r="E39" s="5246" t="s">
        <v>2432</v>
      </c>
      <c r="F39" s="5246" t="s">
        <v>2433</v>
      </c>
      <c r="G39" s="5246" t="s">
        <v>2434</v>
      </c>
      <c r="H39" s="5246" t="s">
        <v>28</v>
      </c>
      <c r="I39" s="5246" t="s">
        <v>811</v>
      </c>
    </row>
    <row customHeight="1" ht="11.25">
      <c r="A40" s="5246" t="s">
        <v>2268</v>
      </c>
      <c r="B40" s="5246" t="s">
        <v>16</v>
      </c>
      <c r="C40" s="5246" t="s">
        <v>2435</v>
      </c>
      <c r="D40" s="5246" t="s">
        <v>2436</v>
      </c>
      <c r="E40" s="5246" t="s">
        <v>2437</v>
      </c>
      <c r="F40" s="5246" t="s">
        <v>2299</v>
      </c>
      <c r="G40" s="5246" t="s">
        <v>28</v>
      </c>
      <c r="H40" s="5246" t="s">
        <v>28</v>
      </c>
      <c r="I40" s="5246" t="s">
        <v>811</v>
      </c>
    </row>
    <row customHeight="1" ht="11.25">
      <c r="A41" s="5246" t="s">
        <v>2268</v>
      </c>
      <c r="B41" s="5246" t="s">
        <v>16</v>
      </c>
      <c r="C41" s="5246" t="s">
        <v>2438</v>
      </c>
      <c r="D41" s="5246" t="s">
        <v>2439</v>
      </c>
      <c r="E41" s="5246" t="s">
        <v>2440</v>
      </c>
      <c r="F41" s="5246" t="s">
        <v>2441</v>
      </c>
      <c r="G41" s="5246" t="s">
        <v>2442</v>
      </c>
      <c r="H41" s="5246" t="s">
        <v>28</v>
      </c>
      <c r="I41" s="5246" t="s">
        <v>811</v>
      </c>
    </row>
    <row customHeight="1" ht="11.25">
      <c r="A42" s="5246" t="s">
        <v>2268</v>
      </c>
      <c r="B42" s="5246" t="s">
        <v>16</v>
      </c>
      <c r="C42" s="5246" t="s">
        <v>2443</v>
      </c>
      <c r="D42" s="5246" t="s">
        <v>2444</v>
      </c>
      <c r="E42" s="5246" t="s">
        <v>2445</v>
      </c>
      <c r="F42" s="5246" t="s">
        <v>2334</v>
      </c>
      <c r="G42" s="5246" t="s">
        <v>2446</v>
      </c>
      <c r="H42" s="5246" t="s">
        <v>28</v>
      </c>
      <c r="I42" s="5246" t="s">
        <v>811</v>
      </c>
    </row>
    <row customHeight="1" ht="11.25">
      <c r="A43" s="5246" t="s">
        <v>2268</v>
      </c>
      <c r="B43" s="5246" t="s">
        <v>16</v>
      </c>
      <c r="C43" s="5246" t="s">
        <v>2447</v>
      </c>
      <c r="D43" s="5246" t="s">
        <v>2448</v>
      </c>
      <c r="E43" s="5246" t="s">
        <v>2449</v>
      </c>
      <c r="F43" s="5246" t="s">
        <v>2450</v>
      </c>
      <c r="G43" s="5246" t="s">
        <v>2451</v>
      </c>
      <c r="H43" s="5246" t="s">
        <v>28</v>
      </c>
      <c r="I43" s="5246" t="s">
        <v>811</v>
      </c>
    </row>
    <row customHeight="1" ht="11.25">
      <c r="A44" s="5246" t="s">
        <v>2268</v>
      </c>
      <c r="B44" s="5246" t="s">
        <v>16</v>
      </c>
      <c r="C44" s="5246" t="s">
        <v>2452</v>
      </c>
      <c r="D44" s="5246" t="s">
        <v>2453</v>
      </c>
      <c r="E44" s="5246" t="s">
        <v>2454</v>
      </c>
      <c r="F44" s="5246" t="s">
        <v>2320</v>
      </c>
      <c r="G44" s="5246" t="s">
        <v>28</v>
      </c>
      <c r="H44" s="5246" t="s">
        <v>28</v>
      </c>
      <c r="I44" s="5246" t="s">
        <v>811</v>
      </c>
    </row>
    <row customHeight="1" ht="11.25">
      <c r="A45" s="5246" t="s">
        <v>2268</v>
      </c>
      <c r="B45" s="5246" t="s">
        <v>16</v>
      </c>
      <c r="C45" s="5246" t="s">
        <v>2455</v>
      </c>
      <c r="D45" s="5246" t="s">
        <v>2456</v>
      </c>
      <c r="E45" s="5246" t="s">
        <v>2457</v>
      </c>
      <c r="F45" s="5246" t="s">
        <v>2286</v>
      </c>
      <c r="G45" s="5246" t="s">
        <v>28</v>
      </c>
      <c r="H45" s="5246" t="s">
        <v>28</v>
      </c>
      <c r="I45" s="5246" t="s">
        <v>811</v>
      </c>
    </row>
    <row customHeight="1" ht="11.25">
      <c r="A46" s="5246" t="s">
        <v>2268</v>
      </c>
      <c r="B46" s="5246" t="s">
        <v>16</v>
      </c>
      <c r="C46" s="5246" t="s">
        <v>2458</v>
      </c>
      <c r="D46" s="5246" t="s">
        <v>2459</v>
      </c>
      <c r="E46" s="5246" t="s">
        <v>2460</v>
      </c>
      <c r="F46" s="5246" t="s">
        <v>53</v>
      </c>
      <c r="G46" s="5246" t="s">
        <v>2461</v>
      </c>
      <c r="H46" s="5246" t="s">
        <v>28</v>
      </c>
      <c r="I46" s="5246" t="s">
        <v>811</v>
      </c>
    </row>
    <row customHeight="1" ht="11.25">
      <c r="A47" s="5246" t="s">
        <v>2268</v>
      </c>
      <c r="B47" s="5246" t="s">
        <v>16</v>
      </c>
      <c r="C47" s="5246" t="s">
        <v>2462</v>
      </c>
      <c r="D47" s="5246" t="s">
        <v>2463</v>
      </c>
      <c r="E47" s="5246" t="s">
        <v>2464</v>
      </c>
      <c r="F47" s="5246" t="s">
        <v>2465</v>
      </c>
      <c r="G47" s="5246" t="s">
        <v>2466</v>
      </c>
      <c r="H47" s="5246" t="s">
        <v>28</v>
      </c>
      <c r="I47" s="5246" t="s">
        <v>811</v>
      </c>
    </row>
    <row customHeight="1" ht="11.25">
      <c r="A48" s="5246" t="s">
        <v>2268</v>
      </c>
      <c r="B48" s="5246" t="s">
        <v>16</v>
      </c>
      <c r="C48" s="5246" t="s">
        <v>2467</v>
      </c>
      <c r="D48" s="5246" t="s">
        <v>2468</v>
      </c>
      <c r="E48" s="5246" t="s">
        <v>2469</v>
      </c>
      <c r="F48" s="5246" t="s">
        <v>2272</v>
      </c>
      <c r="G48" s="5246" t="s">
        <v>2470</v>
      </c>
      <c r="H48" s="5246" t="s">
        <v>28</v>
      </c>
      <c r="I48" s="5246" t="s">
        <v>811</v>
      </c>
    </row>
    <row customHeight="1" ht="11.25">
      <c r="A49" s="5246" t="s">
        <v>2268</v>
      </c>
      <c r="B49" s="5246" t="s">
        <v>16</v>
      </c>
      <c r="C49" s="5246" t="s">
        <v>2471</v>
      </c>
      <c r="D49" s="5246" t="s">
        <v>2472</v>
      </c>
      <c r="E49" s="5246" t="s">
        <v>2473</v>
      </c>
      <c r="F49" s="5246" t="s">
        <v>2286</v>
      </c>
      <c r="G49" s="5246" t="s">
        <v>28</v>
      </c>
      <c r="H49" s="5246" t="s">
        <v>28</v>
      </c>
      <c r="I49" s="5246" t="s">
        <v>811</v>
      </c>
    </row>
    <row customHeight="1" ht="11.25">
      <c r="A50" s="5246" t="s">
        <v>2268</v>
      </c>
      <c r="B50" s="5246" t="s">
        <v>16</v>
      </c>
      <c r="C50" s="5246" t="s">
        <v>2474</v>
      </c>
      <c r="D50" s="5246" t="s">
        <v>2475</v>
      </c>
      <c r="E50" s="5246" t="s">
        <v>2476</v>
      </c>
      <c r="F50" s="5246" t="s">
        <v>2411</v>
      </c>
      <c r="G50" s="5246" t="s">
        <v>2477</v>
      </c>
      <c r="H50" s="5246" t="s">
        <v>28</v>
      </c>
      <c r="I50" s="5246" t="s">
        <v>811</v>
      </c>
    </row>
    <row customHeight="1" ht="11.25">
      <c r="A51" s="5246" t="s">
        <v>2268</v>
      </c>
      <c r="B51" s="5246" t="s">
        <v>16</v>
      </c>
      <c r="C51" s="5246" t="s">
        <v>2478</v>
      </c>
      <c r="D51" s="5246" t="s">
        <v>2479</v>
      </c>
      <c r="E51" s="5246" t="s">
        <v>2480</v>
      </c>
      <c r="F51" s="5246" t="s">
        <v>2286</v>
      </c>
      <c r="G51" s="5246" t="s">
        <v>28</v>
      </c>
      <c r="H51" s="5246" t="s">
        <v>28</v>
      </c>
      <c r="I51" s="5246" t="s">
        <v>811</v>
      </c>
    </row>
    <row customHeight="1" ht="11.25">
      <c r="A52" s="5246" t="s">
        <v>2268</v>
      </c>
      <c r="B52" s="5246" t="s">
        <v>16</v>
      </c>
      <c r="C52" s="5246" t="s">
        <v>2481</v>
      </c>
      <c r="D52" s="5246" t="s">
        <v>2482</v>
      </c>
      <c r="E52" s="5246" t="s">
        <v>2483</v>
      </c>
      <c r="F52" s="5246" t="s">
        <v>2315</v>
      </c>
      <c r="G52" s="5246" t="s">
        <v>2484</v>
      </c>
      <c r="H52" s="5246" t="s">
        <v>28</v>
      </c>
      <c r="I52" s="5246" t="s">
        <v>811</v>
      </c>
    </row>
    <row customHeight="1" ht="11.25">
      <c r="A53" s="5246" t="s">
        <v>2268</v>
      </c>
      <c r="B53" s="5246" t="s">
        <v>16</v>
      </c>
      <c r="C53" s="5246" t="s">
        <v>2485</v>
      </c>
      <c r="D53" s="5246" t="s">
        <v>2486</v>
      </c>
      <c r="E53" s="5246" t="s">
        <v>2487</v>
      </c>
      <c r="F53" s="5246" t="s">
        <v>2277</v>
      </c>
      <c r="G53" s="5246" t="s">
        <v>2488</v>
      </c>
      <c r="H53" s="5246" t="s">
        <v>28</v>
      </c>
      <c r="I53" s="5246" t="s">
        <v>811</v>
      </c>
    </row>
    <row customHeight="1" ht="11.25">
      <c r="A54" s="5246" t="s">
        <v>2268</v>
      </c>
      <c r="B54" s="5246" t="s">
        <v>16</v>
      </c>
      <c r="C54" s="5246" t="s">
        <v>2489</v>
      </c>
      <c r="D54" s="5246" t="s">
        <v>2490</v>
      </c>
      <c r="E54" s="5246" t="s">
        <v>2491</v>
      </c>
      <c r="F54" s="5246" t="s">
        <v>2315</v>
      </c>
      <c r="G54" s="5246" t="s">
        <v>2492</v>
      </c>
      <c r="H54" s="5246" t="s">
        <v>28</v>
      </c>
      <c r="I54" s="5246" t="s">
        <v>811</v>
      </c>
    </row>
    <row customHeight="1" ht="11.25">
      <c r="A55" s="5246" t="s">
        <v>2268</v>
      </c>
      <c r="B55" s="5246" t="s">
        <v>16</v>
      </c>
      <c r="C55" s="5246" t="s">
        <v>2493</v>
      </c>
      <c r="D55" s="5246" t="s">
        <v>2494</v>
      </c>
      <c r="E55" s="5246" t="s">
        <v>2495</v>
      </c>
      <c r="F55" s="5246" t="s">
        <v>2496</v>
      </c>
      <c r="G55" s="5246" t="s">
        <v>2497</v>
      </c>
      <c r="H55" s="5246" t="s">
        <v>28</v>
      </c>
      <c r="I55" s="5246" t="s">
        <v>811</v>
      </c>
    </row>
    <row customHeight="1" ht="11.25">
      <c r="A56" s="5246" t="s">
        <v>2268</v>
      </c>
      <c r="B56" s="5246" t="s">
        <v>16</v>
      </c>
      <c r="C56" s="5246" t="s">
        <v>2498</v>
      </c>
      <c r="D56" s="5246" t="s">
        <v>2499</v>
      </c>
      <c r="E56" s="5246" t="s">
        <v>2500</v>
      </c>
      <c r="F56" s="5246" t="s">
        <v>2411</v>
      </c>
      <c r="G56" s="5246" t="s">
        <v>2501</v>
      </c>
      <c r="H56" s="5246" t="s">
        <v>28</v>
      </c>
      <c r="I56" s="5246" t="s">
        <v>811</v>
      </c>
    </row>
    <row customHeight="1" ht="11.25">
      <c r="A57" s="5246" t="s">
        <v>2268</v>
      </c>
      <c r="B57" s="5246" t="s">
        <v>16</v>
      </c>
      <c r="C57" s="5246" t="s">
        <v>2502</v>
      </c>
      <c r="D57" s="5246" t="s">
        <v>2503</v>
      </c>
      <c r="E57" s="5246" t="s">
        <v>2504</v>
      </c>
      <c r="F57" s="5246" t="s">
        <v>2496</v>
      </c>
      <c r="G57" s="5246" t="s">
        <v>2505</v>
      </c>
      <c r="H57" s="5246" t="s">
        <v>28</v>
      </c>
      <c r="I57" s="5246" t="s">
        <v>811</v>
      </c>
    </row>
    <row customHeight="1" ht="11.25">
      <c r="A58" s="5246" t="s">
        <v>2268</v>
      </c>
      <c r="B58" s="5246" t="s">
        <v>16</v>
      </c>
      <c r="C58" s="5246" t="s">
        <v>2506</v>
      </c>
      <c r="D58" s="5246" t="s">
        <v>2507</v>
      </c>
      <c r="E58" s="5246" t="s">
        <v>2508</v>
      </c>
      <c r="F58" s="5246" t="s">
        <v>2465</v>
      </c>
      <c r="G58" s="5246" t="s">
        <v>2509</v>
      </c>
      <c r="H58" s="5246" t="s">
        <v>28</v>
      </c>
      <c r="I58" s="5246" t="s">
        <v>811</v>
      </c>
    </row>
    <row customHeight="1" ht="11.25">
      <c r="A59" s="5246" t="s">
        <v>2268</v>
      </c>
      <c r="B59" s="5246" t="s">
        <v>16</v>
      </c>
      <c r="C59" s="5246" t="s">
        <v>2510</v>
      </c>
      <c r="D59" s="5246" t="s">
        <v>2511</v>
      </c>
      <c r="E59" s="5246" t="s">
        <v>2512</v>
      </c>
      <c r="F59" s="5246" t="s">
        <v>2299</v>
      </c>
      <c r="G59" s="5246" t="s">
        <v>2513</v>
      </c>
      <c r="H59" s="5246" t="s">
        <v>28</v>
      </c>
      <c r="I59" s="5246" t="s">
        <v>811</v>
      </c>
    </row>
    <row customHeight="1" ht="11.25">
      <c r="A60" s="5246" t="s">
        <v>2268</v>
      </c>
      <c r="B60" s="5246" t="s">
        <v>16</v>
      </c>
      <c r="C60" s="5246" t="s">
        <v>2514</v>
      </c>
      <c r="D60" s="5246" t="s">
        <v>2515</v>
      </c>
      <c r="E60" s="5246" t="s">
        <v>2516</v>
      </c>
      <c r="F60" s="5246" t="s">
        <v>2517</v>
      </c>
      <c r="G60" s="5246" t="s">
        <v>28</v>
      </c>
      <c r="H60" s="5246" t="s">
        <v>28</v>
      </c>
      <c r="I60" s="5246" t="s">
        <v>811</v>
      </c>
    </row>
    <row customHeight="1" ht="11.25">
      <c r="A61" s="5246" t="s">
        <v>2268</v>
      </c>
      <c r="B61" s="5246" t="s">
        <v>16</v>
      </c>
      <c r="C61" s="5246" t="s">
        <v>2518</v>
      </c>
      <c r="D61" s="5246" t="s">
        <v>2519</v>
      </c>
      <c r="E61" s="5246" t="s">
        <v>2520</v>
      </c>
      <c r="F61" s="5246" t="s">
        <v>2521</v>
      </c>
      <c r="G61" s="5246" t="s">
        <v>2522</v>
      </c>
      <c r="H61" s="5246" t="s">
        <v>28</v>
      </c>
      <c r="I61" s="5246" t="s">
        <v>811</v>
      </c>
    </row>
    <row customHeight="1" ht="11.25">
      <c r="A62" s="5246" t="s">
        <v>2268</v>
      </c>
      <c r="B62" s="5246" t="s">
        <v>16</v>
      </c>
      <c r="C62" s="5246" t="s">
        <v>2523</v>
      </c>
      <c r="D62" s="5246" t="s">
        <v>2524</v>
      </c>
      <c r="E62" s="5246" t="s">
        <v>2525</v>
      </c>
      <c r="F62" s="5246" t="s">
        <v>2526</v>
      </c>
      <c r="G62" s="5246" t="s">
        <v>2527</v>
      </c>
      <c r="H62" s="5246" t="s">
        <v>28</v>
      </c>
      <c r="I62" s="5246" t="s">
        <v>811</v>
      </c>
    </row>
    <row customHeight="1" ht="11.25">
      <c r="A63" s="5246" t="s">
        <v>2268</v>
      </c>
      <c r="B63" s="5246" t="s">
        <v>16</v>
      </c>
      <c r="C63" s="5246" t="s">
        <v>2528</v>
      </c>
      <c r="D63" s="5246" t="s">
        <v>2529</v>
      </c>
      <c r="E63" s="5246" t="s">
        <v>2530</v>
      </c>
      <c r="F63" s="5246" t="s">
        <v>2521</v>
      </c>
      <c r="G63" s="5246" t="s">
        <v>2531</v>
      </c>
      <c r="H63" s="5246" t="s">
        <v>28</v>
      </c>
      <c r="I63" s="5246" t="s">
        <v>811</v>
      </c>
    </row>
    <row customHeight="1" ht="11.25">
      <c r="A64" s="5246" t="s">
        <v>2268</v>
      </c>
      <c r="B64" s="5246" t="s">
        <v>16</v>
      </c>
      <c r="C64" s="5246" t="s">
        <v>2532</v>
      </c>
      <c r="D64" s="5246" t="s">
        <v>2533</v>
      </c>
      <c r="E64" s="5246" t="s">
        <v>2534</v>
      </c>
      <c r="F64" s="5246" t="s">
        <v>2535</v>
      </c>
      <c r="G64" s="5246" t="s">
        <v>2536</v>
      </c>
      <c r="H64" s="5246" t="s">
        <v>28</v>
      </c>
      <c r="I64" s="5246" t="s">
        <v>811</v>
      </c>
    </row>
    <row customHeight="1" ht="11.25">
      <c r="A65" s="5246" t="s">
        <v>2268</v>
      </c>
      <c r="B65" s="5246" t="s">
        <v>16</v>
      </c>
      <c r="C65" s="5246" t="s">
        <v>2537</v>
      </c>
      <c r="D65" s="5246" t="s">
        <v>2538</v>
      </c>
      <c r="E65" s="5246" t="s">
        <v>2539</v>
      </c>
      <c r="F65" s="5246" t="s">
        <v>2540</v>
      </c>
      <c r="G65" s="5246" t="s">
        <v>2541</v>
      </c>
      <c r="H65" s="5246" t="s">
        <v>28</v>
      </c>
      <c r="I65" s="5246" t="s">
        <v>811</v>
      </c>
    </row>
    <row customHeight="1" ht="11.25">
      <c r="A66" s="5246" t="s">
        <v>2268</v>
      </c>
      <c r="B66" s="5246" t="s">
        <v>16</v>
      </c>
      <c r="C66" s="5246" t="s">
        <v>2542</v>
      </c>
      <c r="D66" s="5246" t="s">
        <v>2543</v>
      </c>
      <c r="E66" s="5246" t="s">
        <v>2544</v>
      </c>
      <c r="F66" s="5246" t="s">
        <v>53</v>
      </c>
      <c r="G66" s="5246" t="s">
        <v>28</v>
      </c>
      <c r="H66" s="5246" t="s">
        <v>28</v>
      </c>
      <c r="I66" s="5246" t="s">
        <v>811</v>
      </c>
    </row>
    <row customHeight="1" ht="11.25">
      <c r="A67" s="5246" t="s">
        <v>2268</v>
      </c>
      <c r="B67" s="5246" t="s">
        <v>16</v>
      </c>
      <c r="C67" s="5246" t="s">
        <v>2545</v>
      </c>
      <c r="D67" s="5246" t="s">
        <v>2546</v>
      </c>
      <c r="E67" s="5246" t="s">
        <v>2547</v>
      </c>
      <c r="F67" s="5246" t="s">
        <v>2548</v>
      </c>
      <c r="G67" s="5246" t="s">
        <v>2549</v>
      </c>
      <c r="H67" s="5246" t="s">
        <v>28</v>
      </c>
      <c r="I67" s="5246" t="s">
        <v>811</v>
      </c>
    </row>
    <row customHeight="1" ht="11.25">
      <c r="A68" s="5246" t="s">
        <v>2268</v>
      </c>
      <c r="B68" s="5246" t="s">
        <v>16</v>
      </c>
      <c r="C68" s="5246" t="s">
        <v>28</v>
      </c>
      <c r="D68" s="5246" t="s">
        <v>2550</v>
      </c>
      <c r="E68" s="5246" t="s">
        <v>2551</v>
      </c>
      <c r="F68" s="5246" t="s">
        <v>2552</v>
      </c>
      <c r="G68" s="5246" t="s">
        <v>28</v>
      </c>
      <c r="H68" s="5246" t="s">
        <v>28</v>
      </c>
      <c r="I68" s="5246" t="s">
        <v>811</v>
      </c>
    </row>
    <row customHeight="1" ht="11.25">
      <c r="A69" s="5246" t="s">
        <v>2268</v>
      </c>
      <c r="B69" s="5246" t="s">
        <v>16</v>
      </c>
      <c r="C69" s="5246" t="s">
        <v>2553</v>
      </c>
      <c r="D69" s="5246" t="s">
        <v>2554</v>
      </c>
      <c r="E69" s="5246" t="s">
        <v>2555</v>
      </c>
      <c r="F69" s="5246" t="s">
        <v>2556</v>
      </c>
      <c r="G69" s="5246" t="s">
        <v>2557</v>
      </c>
      <c r="H69" s="5246" t="s">
        <v>28</v>
      </c>
      <c r="I69" s="5246" t="s">
        <v>811</v>
      </c>
    </row>
    <row customHeight="1" ht="11.25">
      <c r="A70" s="5246" t="s">
        <v>2268</v>
      </c>
      <c r="B70" s="5246" t="s">
        <v>16</v>
      </c>
      <c r="C70" s="5246" t="s">
        <v>2558</v>
      </c>
      <c r="D70" s="5246" t="s">
        <v>2559</v>
      </c>
      <c r="E70" s="5246" t="s">
        <v>2560</v>
      </c>
      <c r="F70" s="5246" t="s">
        <v>2561</v>
      </c>
      <c r="G70" s="5246" t="s">
        <v>28</v>
      </c>
      <c r="H70" s="5246" t="s">
        <v>28</v>
      </c>
      <c r="I70" s="5246" t="s">
        <v>811</v>
      </c>
    </row>
    <row customHeight="1" ht="11.25">
      <c r="A71" s="5246" t="s">
        <v>2268</v>
      </c>
      <c r="B71" s="5246" t="s">
        <v>16</v>
      </c>
      <c r="C71" s="5246" t="s">
        <v>2562</v>
      </c>
      <c r="D71" s="5246" t="s">
        <v>2563</v>
      </c>
      <c r="E71" s="5246" t="s">
        <v>2564</v>
      </c>
      <c r="F71" s="5246" t="s">
        <v>2565</v>
      </c>
      <c r="G71" s="5246" t="s">
        <v>2566</v>
      </c>
      <c r="H71" s="5246" t="s">
        <v>28</v>
      </c>
      <c r="I71" s="5246" t="s">
        <v>811</v>
      </c>
    </row>
    <row customHeight="1" ht="11.25">
      <c r="A72" s="5246" t="s">
        <v>2268</v>
      </c>
      <c r="B72" s="5246" t="s">
        <v>16</v>
      </c>
      <c r="C72" s="5246" t="s">
        <v>2567</v>
      </c>
      <c r="D72" s="5246" t="s">
        <v>2568</v>
      </c>
      <c r="E72" s="5246" t="s">
        <v>2569</v>
      </c>
      <c r="F72" s="5246" t="s">
        <v>2552</v>
      </c>
      <c r="G72" s="5246" t="s">
        <v>28</v>
      </c>
      <c r="H72" s="5246" t="s">
        <v>28</v>
      </c>
      <c r="I72" s="5246" t="s">
        <v>811</v>
      </c>
    </row>
    <row customHeight="1" ht="11.25">
      <c r="A73" s="5246" t="s">
        <v>2268</v>
      </c>
      <c r="B73" s="5246" t="s">
        <v>16</v>
      </c>
      <c r="C73" s="5246" t="s">
        <v>2570</v>
      </c>
      <c r="D73" s="5246" t="s">
        <v>2571</v>
      </c>
      <c r="E73" s="5246" t="s">
        <v>2572</v>
      </c>
      <c r="F73" s="5246" t="s">
        <v>2573</v>
      </c>
      <c r="G73" s="5246" t="s">
        <v>2392</v>
      </c>
      <c r="H73" s="5246" t="s">
        <v>28</v>
      </c>
      <c r="I73" s="5246" t="s">
        <v>811</v>
      </c>
    </row>
    <row customHeight="1" ht="11.25">
      <c r="A74" s="5246" t="s">
        <v>2268</v>
      </c>
      <c r="B74" s="5246" t="s">
        <v>16</v>
      </c>
      <c r="C74" s="5246" t="s">
        <v>2574</v>
      </c>
      <c r="D74" s="5246" t="s">
        <v>2575</v>
      </c>
      <c r="E74" s="5246" t="s">
        <v>2576</v>
      </c>
      <c r="F74" s="5246" t="s">
        <v>2577</v>
      </c>
      <c r="G74" s="5246" t="s">
        <v>2578</v>
      </c>
      <c r="H74" s="5246" t="s">
        <v>28</v>
      </c>
      <c r="I74" s="5246" t="s">
        <v>811</v>
      </c>
    </row>
    <row customHeight="1" ht="11.25">
      <c r="A75" s="5246" t="s">
        <v>2268</v>
      </c>
      <c r="B75" s="5246" t="s">
        <v>16</v>
      </c>
      <c r="C75" s="5246" t="s">
        <v>2579</v>
      </c>
      <c r="D75" s="5246" t="s">
        <v>2580</v>
      </c>
      <c r="E75" s="5246" t="s">
        <v>2581</v>
      </c>
      <c r="F75" s="5246" t="s">
        <v>2325</v>
      </c>
      <c r="G75" s="5246" t="s">
        <v>2582</v>
      </c>
      <c r="H75" s="5246" t="s">
        <v>28</v>
      </c>
      <c r="I75" s="5246" t="s">
        <v>811</v>
      </c>
    </row>
    <row customHeight="1" ht="11.25">
      <c r="A76" s="5246" t="s">
        <v>2268</v>
      </c>
      <c r="B76" s="5246" t="s">
        <v>16</v>
      </c>
      <c r="C76" s="5246" t="s">
        <v>2583</v>
      </c>
      <c r="D76" s="5246" t="s">
        <v>2584</v>
      </c>
      <c r="E76" s="5246" t="s">
        <v>2539</v>
      </c>
      <c r="F76" s="5246" t="s">
        <v>2585</v>
      </c>
      <c r="G76" s="5246" t="s">
        <v>2541</v>
      </c>
      <c r="H76" s="5246" t="s">
        <v>28</v>
      </c>
      <c r="I76" s="5246" t="s">
        <v>811</v>
      </c>
    </row>
    <row customHeight="1" ht="11.25">
      <c r="A77" s="5246" t="s">
        <v>2268</v>
      </c>
      <c r="B77" s="5246" t="s">
        <v>16</v>
      </c>
      <c r="C77" s="5246" t="s">
        <v>2305</v>
      </c>
      <c r="D77" s="5246" t="s">
        <v>2306</v>
      </c>
      <c r="E77" s="5246" t="s">
        <v>2307</v>
      </c>
      <c r="F77" s="5246" t="s">
        <v>2277</v>
      </c>
      <c r="G77" s="5246" t="s">
        <v>28</v>
      </c>
      <c r="H77" s="5246" t="s">
        <v>28</v>
      </c>
      <c r="I77" s="5246" t="s">
        <v>897</v>
      </c>
    </row>
    <row customHeight="1" ht="11.25">
      <c r="A78" s="5246" t="s">
        <v>2268</v>
      </c>
      <c r="B78" s="5246" t="s">
        <v>16</v>
      </c>
      <c r="C78" s="5246" t="s">
        <v>2312</v>
      </c>
      <c r="D78" s="5246" t="s">
        <v>2313</v>
      </c>
      <c r="E78" s="5246" t="s">
        <v>2314</v>
      </c>
      <c r="F78" s="5246" t="s">
        <v>2315</v>
      </c>
      <c r="G78" s="5246" t="s">
        <v>2316</v>
      </c>
      <c r="H78" s="5246" t="s">
        <v>28</v>
      </c>
      <c r="I78" s="5246" t="s">
        <v>897</v>
      </c>
    </row>
    <row customHeight="1" ht="11.25">
      <c r="A79" s="5246" t="s">
        <v>2268</v>
      </c>
      <c r="B79" s="5246" t="s">
        <v>16</v>
      </c>
      <c r="C79" s="5246" t="s">
        <v>2317</v>
      </c>
      <c r="D79" s="5246" t="s">
        <v>2318</v>
      </c>
      <c r="E79" s="5246" t="s">
        <v>2319</v>
      </c>
      <c r="F79" s="5246" t="s">
        <v>2320</v>
      </c>
      <c r="G79" s="5246" t="s">
        <v>2321</v>
      </c>
      <c r="H79" s="5246" t="s">
        <v>28</v>
      </c>
      <c r="I79" s="5246" t="s">
        <v>897</v>
      </c>
    </row>
    <row customHeight="1" ht="11.25">
      <c r="A80" s="5246" t="s">
        <v>2268</v>
      </c>
      <c r="B80" s="5246" t="s">
        <v>16</v>
      </c>
      <c r="C80" s="5246" t="s">
        <v>2326</v>
      </c>
      <c r="D80" s="5246" t="s">
        <v>2327</v>
      </c>
      <c r="E80" s="5246" t="s">
        <v>2328</v>
      </c>
      <c r="F80" s="5246" t="s">
        <v>2329</v>
      </c>
      <c r="G80" s="5246" t="s">
        <v>2330</v>
      </c>
      <c r="H80" s="5246" t="s">
        <v>28</v>
      </c>
      <c r="I80" s="5246" t="s">
        <v>897</v>
      </c>
    </row>
    <row customHeight="1" ht="11.25">
      <c r="A81" s="5246" t="s">
        <v>2268</v>
      </c>
      <c r="B81" s="5246" t="s">
        <v>16</v>
      </c>
      <c r="C81" s="5246" t="s">
        <v>2344</v>
      </c>
      <c r="D81" s="5246" t="s">
        <v>2345</v>
      </c>
      <c r="E81" s="5246" t="s">
        <v>2346</v>
      </c>
      <c r="F81" s="5246" t="s">
        <v>53</v>
      </c>
      <c r="G81" s="5246" t="s">
        <v>2347</v>
      </c>
      <c r="H81" s="5246" t="s">
        <v>28</v>
      </c>
      <c r="I81" s="5246" t="s">
        <v>897</v>
      </c>
    </row>
    <row customHeight="1" ht="11.25">
      <c r="A82" s="5246" t="s">
        <v>2268</v>
      </c>
      <c r="B82" s="5246" t="s">
        <v>16</v>
      </c>
      <c r="C82" s="5246" t="s">
        <v>2348</v>
      </c>
      <c r="D82" s="5246" t="s">
        <v>2349</v>
      </c>
      <c r="E82" s="5246" t="s">
        <v>2350</v>
      </c>
      <c r="F82" s="5246" t="s">
        <v>53</v>
      </c>
      <c r="G82" s="5246" t="s">
        <v>2351</v>
      </c>
      <c r="H82" s="5246" t="s">
        <v>28</v>
      </c>
      <c r="I82" s="5246" t="s">
        <v>897</v>
      </c>
    </row>
    <row customHeight="1" ht="11.25">
      <c r="A83" s="5246" t="s">
        <v>2268</v>
      </c>
      <c r="B83" s="5246" t="s">
        <v>16</v>
      </c>
      <c r="C83" s="5246" t="s">
        <v>2356</v>
      </c>
      <c r="D83" s="5246" t="s">
        <v>2357</v>
      </c>
      <c r="E83" s="5246" t="s">
        <v>2358</v>
      </c>
      <c r="F83" s="5246" t="s">
        <v>2359</v>
      </c>
      <c r="G83" s="5246" t="s">
        <v>2360</v>
      </c>
      <c r="H83" s="5246" t="s">
        <v>28</v>
      </c>
      <c r="I83" s="5246" t="s">
        <v>897</v>
      </c>
    </row>
    <row customHeight="1" ht="11.25">
      <c r="A84" s="5246" t="s">
        <v>2268</v>
      </c>
      <c r="B84" s="5246" t="s">
        <v>16</v>
      </c>
      <c r="C84" s="5246" t="s">
        <v>2385</v>
      </c>
      <c r="D84" s="5246" t="s">
        <v>2386</v>
      </c>
      <c r="E84" s="5246" t="s">
        <v>2387</v>
      </c>
      <c r="F84" s="5246" t="s">
        <v>2286</v>
      </c>
      <c r="G84" s="5246" t="s">
        <v>2388</v>
      </c>
      <c r="H84" s="5246" t="s">
        <v>28</v>
      </c>
      <c r="I84" s="5246" t="s">
        <v>897</v>
      </c>
    </row>
    <row customHeight="1" ht="11.25">
      <c r="A85" s="5246" t="s">
        <v>2268</v>
      </c>
      <c r="B85" s="5246" t="s">
        <v>16</v>
      </c>
      <c r="C85" s="5246" t="s">
        <v>2403</v>
      </c>
      <c r="D85" s="5246" t="s">
        <v>2404</v>
      </c>
      <c r="E85" s="5246" t="s">
        <v>2405</v>
      </c>
      <c r="F85" s="5246" t="s">
        <v>2406</v>
      </c>
      <c r="G85" s="5246" t="s">
        <v>2407</v>
      </c>
      <c r="H85" s="5246" t="s">
        <v>28</v>
      </c>
      <c r="I85" s="5246" t="s">
        <v>897</v>
      </c>
    </row>
    <row customHeight="1" ht="11.25">
      <c r="A86" s="5246" t="s">
        <v>2268</v>
      </c>
      <c r="B86" s="5246" t="s">
        <v>16</v>
      </c>
      <c r="C86" s="5246" t="s">
        <v>2422</v>
      </c>
      <c r="D86" s="5246" t="s">
        <v>2423</v>
      </c>
      <c r="E86" s="5246" t="s">
        <v>2290</v>
      </c>
      <c r="F86" s="5246" t="s">
        <v>2424</v>
      </c>
      <c r="G86" s="5246" t="s">
        <v>2425</v>
      </c>
      <c r="H86" s="5246" t="s">
        <v>28</v>
      </c>
      <c r="I86" s="5246" t="s">
        <v>897</v>
      </c>
    </row>
    <row customHeight="1" ht="11.25">
      <c r="A87" s="5246" t="s">
        <v>2268</v>
      </c>
      <c r="B87" s="5246" t="s">
        <v>16</v>
      </c>
      <c r="C87" s="5246" t="s">
        <v>2426</v>
      </c>
      <c r="D87" s="5246" t="s">
        <v>2427</v>
      </c>
      <c r="E87" s="5246" t="s">
        <v>2428</v>
      </c>
      <c r="F87" s="5246" t="s">
        <v>2286</v>
      </c>
      <c r="G87" s="5246" t="s">
        <v>2429</v>
      </c>
      <c r="H87" s="5246" t="s">
        <v>28</v>
      </c>
      <c r="I87" s="5246" t="s">
        <v>897</v>
      </c>
    </row>
    <row customHeight="1" ht="11.25">
      <c r="A88" s="5246" t="s">
        <v>2268</v>
      </c>
      <c r="B88" s="5246" t="s">
        <v>16</v>
      </c>
      <c r="C88" s="5246" t="s">
        <v>2435</v>
      </c>
      <c r="D88" s="5246" t="s">
        <v>2436</v>
      </c>
      <c r="E88" s="5246" t="s">
        <v>2437</v>
      </c>
      <c r="F88" s="5246" t="s">
        <v>2299</v>
      </c>
      <c r="G88" s="5246" t="s">
        <v>28</v>
      </c>
      <c r="H88" s="5246" t="s">
        <v>28</v>
      </c>
      <c r="I88" s="5246" t="s">
        <v>897</v>
      </c>
    </row>
    <row customHeight="1" ht="11.25">
      <c r="A89" s="5246" t="s">
        <v>2268</v>
      </c>
      <c r="B89" s="5246" t="s">
        <v>16</v>
      </c>
      <c r="C89" s="5246" t="s">
        <v>2443</v>
      </c>
      <c r="D89" s="5246" t="s">
        <v>2444</v>
      </c>
      <c r="E89" s="5246" t="s">
        <v>2445</v>
      </c>
      <c r="F89" s="5246" t="s">
        <v>2334</v>
      </c>
      <c r="G89" s="5246" t="s">
        <v>2446</v>
      </c>
      <c r="H89" s="5246" t="s">
        <v>28</v>
      </c>
      <c r="I89" s="5246" t="s">
        <v>897</v>
      </c>
    </row>
    <row customHeight="1" ht="11.25">
      <c r="A90" s="5246" t="s">
        <v>2268</v>
      </c>
      <c r="B90" s="5246" t="s">
        <v>16</v>
      </c>
      <c r="C90" s="5246" t="s">
        <v>2452</v>
      </c>
      <c r="D90" s="5246" t="s">
        <v>2453</v>
      </c>
      <c r="E90" s="5246" t="s">
        <v>2454</v>
      </c>
      <c r="F90" s="5246" t="s">
        <v>2320</v>
      </c>
      <c r="G90" s="5246" t="s">
        <v>28</v>
      </c>
      <c r="H90" s="5246" t="s">
        <v>28</v>
      </c>
      <c r="I90" s="5246" t="s">
        <v>897</v>
      </c>
    </row>
    <row customHeight="1" ht="11.25">
      <c r="A91" s="5246" t="s">
        <v>2268</v>
      </c>
      <c r="B91" s="5246" t="s">
        <v>16</v>
      </c>
      <c r="C91" s="5246" t="s">
        <v>2455</v>
      </c>
      <c r="D91" s="5246" t="s">
        <v>2456</v>
      </c>
      <c r="E91" s="5246" t="s">
        <v>2457</v>
      </c>
      <c r="F91" s="5246" t="s">
        <v>2286</v>
      </c>
      <c r="G91" s="5246" t="s">
        <v>28</v>
      </c>
      <c r="H91" s="5246" t="s">
        <v>28</v>
      </c>
      <c r="I91" s="5246" t="s">
        <v>897</v>
      </c>
    </row>
    <row customHeight="1" ht="11.25">
      <c r="A92" s="5246" t="s">
        <v>2268</v>
      </c>
      <c r="B92" s="5246" t="s">
        <v>16</v>
      </c>
      <c r="C92" s="5246" t="s">
        <v>2462</v>
      </c>
      <c r="D92" s="5246" t="s">
        <v>2463</v>
      </c>
      <c r="E92" s="5246" t="s">
        <v>2464</v>
      </c>
      <c r="F92" s="5246" t="s">
        <v>2465</v>
      </c>
      <c r="G92" s="5246" t="s">
        <v>2466</v>
      </c>
      <c r="H92" s="5246" t="s">
        <v>28</v>
      </c>
      <c r="I92" s="5246" t="s">
        <v>897</v>
      </c>
    </row>
    <row customHeight="1" ht="11.25">
      <c r="A93" s="5246" t="s">
        <v>2268</v>
      </c>
      <c r="B93" s="5246" t="s">
        <v>16</v>
      </c>
      <c r="C93" s="5246" t="s">
        <v>2467</v>
      </c>
      <c r="D93" s="5246" t="s">
        <v>2468</v>
      </c>
      <c r="E93" s="5246" t="s">
        <v>2469</v>
      </c>
      <c r="F93" s="5246" t="s">
        <v>2272</v>
      </c>
      <c r="G93" s="5246" t="s">
        <v>2470</v>
      </c>
      <c r="H93" s="5246" t="s">
        <v>28</v>
      </c>
      <c r="I93" s="5246" t="s">
        <v>897</v>
      </c>
    </row>
    <row customHeight="1" ht="11.25">
      <c r="A94" s="5246" t="s">
        <v>2268</v>
      </c>
      <c r="B94" s="5246" t="s">
        <v>16</v>
      </c>
      <c r="C94" s="5246" t="s">
        <v>2478</v>
      </c>
      <c r="D94" s="5246" t="s">
        <v>2479</v>
      </c>
      <c r="E94" s="5246" t="s">
        <v>2480</v>
      </c>
      <c r="F94" s="5246" t="s">
        <v>2286</v>
      </c>
      <c r="G94" s="5246" t="s">
        <v>28</v>
      </c>
      <c r="H94" s="5246" t="s">
        <v>28</v>
      </c>
      <c r="I94" s="5246" t="s">
        <v>897</v>
      </c>
    </row>
    <row customHeight="1" ht="11.25">
      <c r="A95" s="5246" t="s">
        <v>2268</v>
      </c>
      <c r="B95" s="5246" t="s">
        <v>16</v>
      </c>
      <c r="C95" s="5246" t="s">
        <v>2481</v>
      </c>
      <c r="D95" s="5246" t="s">
        <v>2482</v>
      </c>
      <c r="E95" s="5246" t="s">
        <v>2483</v>
      </c>
      <c r="F95" s="5246" t="s">
        <v>2315</v>
      </c>
      <c r="G95" s="5246" t="s">
        <v>2484</v>
      </c>
      <c r="H95" s="5246" t="s">
        <v>28</v>
      </c>
      <c r="I95" s="5246" t="s">
        <v>897</v>
      </c>
    </row>
    <row customHeight="1" ht="11.25">
      <c r="A96" s="5246" t="s">
        <v>2268</v>
      </c>
      <c r="B96" s="5246" t="s">
        <v>16</v>
      </c>
      <c r="C96" s="5246" t="s">
        <v>2485</v>
      </c>
      <c r="D96" s="5246" t="s">
        <v>2486</v>
      </c>
      <c r="E96" s="5246" t="s">
        <v>2487</v>
      </c>
      <c r="F96" s="5246" t="s">
        <v>2277</v>
      </c>
      <c r="G96" s="5246" t="s">
        <v>2488</v>
      </c>
      <c r="H96" s="5246" t="s">
        <v>28</v>
      </c>
      <c r="I96" s="5246" t="s">
        <v>897</v>
      </c>
    </row>
    <row customHeight="1" ht="11.25">
      <c r="A97" s="5246" t="s">
        <v>2268</v>
      </c>
      <c r="B97" s="5246" t="s">
        <v>16</v>
      </c>
      <c r="C97" s="5246" t="s">
        <v>2493</v>
      </c>
      <c r="D97" s="5246" t="s">
        <v>2494</v>
      </c>
      <c r="E97" s="5246" t="s">
        <v>2495</v>
      </c>
      <c r="F97" s="5246" t="s">
        <v>2496</v>
      </c>
      <c r="G97" s="5246" t="s">
        <v>2497</v>
      </c>
      <c r="H97" s="5246" t="s">
        <v>28</v>
      </c>
      <c r="I97" s="5246" t="s">
        <v>897</v>
      </c>
    </row>
    <row customHeight="1" ht="11.25">
      <c r="A98" s="5246" t="s">
        <v>2268</v>
      </c>
      <c r="B98" s="5246" t="s">
        <v>16</v>
      </c>
      <c r="C98" s="5246" t="s">
        <v>2510</v>
      </c>
      <c r="D98" s="5246" t="s">
        <v>2511</v>
      </c>
      <c r="E98" s="5246" t="s">
        <v>2512</v>
      </c>
      <c r="F98" s="5246" t="s">
        <v>2299</v>
      </c>
      <c r="G98" s="5246" t="s">
        <v>2513</v>
      </c>
      <c r="H98" s="5246" t="s">
        <v>28</v>
      </c>
      <c r="I98" s="5246" t="s">
        <v>897</v>
      </c>
    </row>
    <row customHeight="1" ht="11.25">
      <c r="A99" s="5246" t="s">
        <v>2268</v>
      </c>
      <c r="B99" s="5246" t="s">
        <v>16</v>
      </c>
      <c r="C99" s="5246" t="s">
        <v>2532</v>
      </c>
      <c r="D99" s="5246" t="s">
        <v>2533</v>
      </c>
      <c r="E99" s="5246" t="s">
        <v>2534</v>
      </c>
      <c r="F99" s="5246" t="s">
        <v>2535</v>
      </c>
      <c r="G99" s="5246" t="s">
        <v>2536</v>
      </c>
      <c r="H99" s="5246" t="s">
        <v>28</v>
      </c>
      <c r="I99" s="5246" t="s">
        <v>897</v>
      </c>
    </row>
    <row customHeight="1" ht="11.25">
      <c r="A100" s="5246" t="s">
        <v>2268</v>
      </c>
      <c r="B100" s="5246" t="s">
        <v>16</v>
      </c>
      <c r="C100" s="5246" t="s">
        <v>2537</v>
      </c>
      <c r="D100" s="5246" t="s">
        <v>2538</v>
      </c>
      <c r="E100" s="5246" t="s">
        <v>2539</v>
      </c>
      <c r="F100" s="5246" t="s">
        <v>2540</v>
      </c>
      <c r="G100" s="5246" t="s">
        <v>2541</v>
      </c>
      <c r="H100" s="5246" t="s">
        <v>28</v>
      </c>
      <c r="I100" s="5246" t="s">
        <v>897</v>
      </c>
    </row>
    <row customHeight="1" ht="11.25">
      <c r="A101" s="5246" t="s">
        <v>2268</v>
      </c>
      <c r="B101" s="5246" t="s">
        <v>16</v>
      </c>
      <c r="C101" s="5246" t="s">
        <v>28</v>
      </c>
      <c r="D101" s="5246" t="s">
        <v>2550</v>
      </c>
      <c r="E101" s="5246" t="s">
        <v>2551</v>
      </c>
      <c r="F101" s="5246" t="s">
        <v>2552</v>
      </c>
      <c r="G101" s="5246" t="s">
        <v>28</v>
      </c>
      <c r="H101" s="5246" t="s">
        <v>28</v>
      </c>
      <c r="I101" s="5246" t="s">
        <v>897</v>
      </c>
    </row>
    <row customHeight="1" ht="11.25">
      <c r="A102" s="5246" t="s">
        <v>2268</v>
      </c>
      <c r="B102" s="5246" t="s">
        <v>16</v>
      </c>
      <c r="C102" s="5246" t="s">
        <v>2553</v>
      </c>
      <c r="D102" s="5246" t="s">
        <v>2554</v>
      </c>
      <c r="E102" s="5246" t="s">
        <v>2555</v>
      </c>
      <c r="F102" s="5246" t="s">
        <v>2556</v>
      </c>
      <c r="G102" s="5246" t="s">
        <v>2557</v>
      </c>
      <c r="H102" s="5246" t="s">
        <v>28</v>
      </c>
      <c r="I102" s="5246" t="s">
        <v>897</v>
      </c>
    </row>
    <row customHeight="1" ht="11.25">
      <c r="A103" s="5246" t="s">
        <v>2268</v>
      </c>
      <c r="B103" s="5246" t="s">
        <v>16</v>
      </c>
      <c r="C103" s="5246" t="s">
        <v>2558</v>
      </c>
      <c r="D103" s="5246" t="s">
        <v>2559</v>
      </c>
      <c r="E103" s="5246" t="s">
        <v>2560</v>
      </c>
      <c r="F103" s="5246" t="s">
        <v>2561</v>
      </c>
      <c r="G103" s="5246" t="s">
        <v>28</v>
      </c>
      <c r="H103" s="5246" t="s">
        <v>28</v>
      </c>
      <c r="I103" s="5246" t="s">
        <v>897</v>
      </c>
    </row>
    <row customHeight="1" ht="11.25">
      <c r="A104" s="5246" t="s">
        <v>2268</v>
      </c>
      <c r="B104" s="5246" t="s">
        <v>16</v>
      </c>
      <c r="C104" s="5246" t="s">
        <v>2562</v>
      </c>
      <c r="D104" s="5246" t="s">
        <v>2563</v>
      </c>
      <c r="E104" s="5246" t="s">
        <v>2564</v>
      </c>
      <c r="F104" s="5246" t="s">
        <v>2565</v>
      </c>
      <c r="G104" s="5246" t="s">
        <v>2566</v>
      </c>
      <c r="H104" s="5246" t="s">
        <v>28</v>
      </c>
      <c r="I104" s="5246" t="s">
        <v>897</v>
      </c>
    </row>
    <row customHeight="1" ht="11.25">
      <c r="A105" s="5246" t="s">
        <v>2268</v>
      </c>
      <c r="B105" s="5246" t="s">
        <v>16</v>
      </c>
      <c r="C105" s="5246" t="s">
        <v>2567</v>
      </c>
      <c r="D105" s="5246" t="s">
        <v>2568</v>
      </c>
      <c r="E105" s="5246" t="s">
        <v>2569</v>
      </c>
      <c r="F105" s="5246" t="s">
        <v>2552</v>
      </c>
      <c r="G105" s="5246" t="s">
        <v>28</v>
      </c>
      <c r="H105" s="5246" t="s">
        <v>28</v>
      </c>
      <c r="I105" s="5246" t="s">
        <v>897</v>
      </c>
    </row>
    <row customHeight="1" ht="11.25">
      <c r="A106" s="5246" t="s">
        <v>2268</v>
      </c>
      <c r="B106" s="5246" t="s">
        <v>16</v>
      </c>
      <c r="C106" s="5246" t="s">
        <v>2570</v>
      </c>
      <c r="D106" s="5246" t="s">
        <v>2571</v>
      </c>
      <c r="E106" s="5246" t="s">
        <v>2572</v>
      </c>
      <c r="F106" s="5246" t="s">
        <v>2573</v>
      </c>
      <c r="G106" s="5246" t="s">
        <v>2392</v>
      </c>
      <c r="H106" s="5246" t="s">
        <v>28</v>
      </c>
      <c r="I106" s="5246" t="s">
        <v>897</v>
      </c>
    </row>
    <row customHeight="1" ht="11.25">
      <c r="A107" s="5246" t="s">
        <v>2268</v>
      </c>
      <c r="B107" s="5246" t="s">
        <v>16</v>
      </c>
      <c r="C107" s="5246" t="s">
        <v>2579</v>
      </c>
      <c r="D107" s="5246" t="s">
        <v>2580</v>
      </c>
      <c r="E107" s="5246" t="s">
        <v>2581</v>
      </c>
      <c r="F107" s="5246" t="s">
        <v>2325</v>
      </c>
      <c r="G107" s="5246" t="s">
        <v>2582</v>
      </c>
      <c r="H107" s="5246" t="s">
        <v>28</v>
      </c>
      <c r="I107" s="5246" t="s">
        <v>897</v>
      </c>
    </row>
    <row customHeight="1" ht="11.25">
      <c r="A108" s="5246" t="s">
        <v>2268</v>
      </c>
      <c r="B108" s="5246" t="s">
        <v>16</v>
      </c>
      <c r="C108" s="5246" t="s">
        <v>2583</v>
      </c>
      <c r="D108" s="5246" t="s">
        <v>2584</v>
      </c>
      <c r="E108" s="5246" t="s">
        <v>2539</v>
      </c>
      <c r="F108" s="5246" t="s">
        <v>2585</v>
      </c>
      <c r="G108" s="5246" t="s">
        <v>2541</v>
      </c>
      <c r="H108" s="5246" t="s">
        <v>28</v>
      </c>
      <c r="I108" s="5246" t="s">
        <v>897</v>
      </c>
    </row>
    <row customHeight="1" ht="11.25">
      <c r="A109" s="5246" t="s">
        <v>2268</v>
      </c>
      <c r="B109" s="5246" t="s">
        <v>16</v>
      </c>
      <c r="C109" s="5246" t="s">
        <v>2586</v>
      </c>
      <c r="D109" s="5246" t="s">
        <v>2587</v>
      </c>
      <c r="E109" s="5246" t="s">
        <v>2588</v>
      </c>
      <c r="F109" s="5246" t="s">
        <v>2277</v>
      </c>
      <c r="G109" s="5246" t="s">
        <v>2589</v>
      </c>
      <c r="H109" s="5246" t="s">
        <v>28</v>
      </c>
      <c r="I109" s="5246" t="s">
        <v>857</v>
      </c>
    </row>
    <row customHeight="1" ht="11.25">
      <c r="A110" s="5246" t="s">
        <v>2268</v>
      </c>
      <c r="B110" s="5246" t="s">
        <v>16</v>
      </c>
      <c r="C110" s="5246" t="s">
        <v>2590</v>
      </c>
      <c r="D110" s="5246" t="s">
        <v>2591</v>
      </c>
      <c r="E110" s="5246" t="s">
        <v>2592</v>
      </c>
      <c r="F110" s="5246" t="s">
        <v>53</v>
      </c>
      <c r="G110" s="5246" t="s">
        <v>2593</v>
      </c>
      <c r="H110" s="5246" t="s">
        <v>28</v>
      </c>
      <c r="I110" s="5246" t="s">
        <v>857</v>
      </c>
    </row>
    <row customHeight="1" ht="11.25">
      <c r="A111" s="5246" t="s">
        <v>2268</v>
      </c>
      <c r="B111" s="5246" t="s">
        <v>16</v>
      </c>
      <c r="C111" s="5246" t="s">
        <v>2279</v>
      </c>
      <c r="D111" s="5246" t="s">
        <v>2280</v>
      </c>
      <c r="E111" s="5246" t="s">
        <v>2281</v>
      </c>
      <c r="F111" s="5246" t="s">
        <v>2277</v>
      </c>
      <c r="G111" s="5246" t="s">
        <v>2282</v>
      </c>
      <c r="H111" s="5246" t="s">
        <v>28</v>
      </c>
      <c r="I111" s="5246" t="s">
        <v>857</v>
      </c>
    </row>
    <row customHeight="1" ht="11.25">
      <c r="A112" s="5246" t="s">
        <v>2268</v>
      </c>
      <c r="B112" s="5246" t="s">
        <v>16</v>
      </c>
      <c r="C112" s="5246" t="s">
        <v>2594</v>
      </c>
      <c r="D112" s="5246" t="s">
        <v>2595</v>
      </c>
      <c r="E112" s="5246" t="s">
        <v>2596</v>
      </c>
      <c r="F112" s="5246" t="s">
        <v>2552</v>
      </c>
      <c r="G112" s="5246" t="s">
        <v>2597</v>
      </c>
      <c r="H112" s="5246" t="s">
        <v>28</v>
      </c>
      <c r="I112" s="5246" t="s">
        <v>857</v>
      </c>
    </row>
    <row customHeight="1" ht="11.25">
      <c r="A113" s="5246" t="s">
        <v>2268</v>
      </c>
      <c r="B113" s="5246" t="s">
        <v>16</v>
      </c>
      <c r="C113" s="5246" t="s">
        <v>2331</v>
      </c>
      <c r="D113" s="5246" t="s">
        <v>2332</v>
      </c>
      <c r="E113" s="5246" t="s">
        <v>2333</v>
      </c>
      <c r="F113" s="5246" t="s">
        <v>2334</v>
      </c>
      <c r="G113" s="5246" t="s">
        <v>2335</v>
      </c>
      <c r="H113" s="5246" t="s">
        <v>28</v>
      </c>
      <c r="I113" s="5246" t="s">
        <v>857</v>
      </c>
    </row>
    <row customHeight="1" ht="11.25">
      <c r="A114" s="5246" t="s">
        <v>2268</v>
      </c>
      <c r="B114" s="5246" t="s">
        <v>16</v>
      </c>
      <c r="C114" s="5246" t="s">
        <v>2598</v>
      </c>
      <c r="D114" s="5246" t="s">
        <v>2599</v>
      </c>
      <c r="E114" s="5246" t="s">
        <v>2600</v>
      </c>
      <c r="F114" s="5246" t="s">
        <v>2552</v>
      </c>
      <c r="G114" s="5246" t="s">
        <v>2601</v>
      </c>
      <c r="H114" s="5246" t="s">
        <v>28</v>
      </c>
      <c r="I114" s="5246" t="s">
        <v>857</v>
      </c>
    </row>
    <row customHeight="1" ht="11.25">
      <c r="A115" s="5246" t="s">
        <v>2268</v>
      </c>
      <c r="B115" s="5246" t="s">
        <v>16</v>
      </c>
      <c r="C115" s="5246" t="s">
        <v>2602</v>
      </c>
      <c r="D115" s="5246" t="s">
        <v>2603</v>
      </c>
      <c r="E115" s="5246" t="s">
        <v>2604</v>
      </c>
      <c r="F115" s="5246" t="s">
        <v>2605</v>
      </c>
      <c r="G115" s="5246" t="s">
        <v>2606</v>
      </c>
      <c r="H115" s="5246" t="s">
        <v>28</v>
      </c>
      <c r="I115" s="5246" t="s">
        <v>857</v>
      </c>
    </row>
    <row customHeight="1" ht="11.25">
      <c r="A116" s="5246" t="s">
        <v>2268</v>
      </c>
      <c r="B116" s="5246" t="s">
        <v>16</v>
      </c>
      <c r="C116" s="5246" t="s">
        <v>2607</v>
      </c>
      <c r="D116" s="5246" t="s">
        <v>2608</v>
      </c>
      <c r="E116" s="5246" t="s">
        <v>2609</v>
      </c>
      <c r="F116" s="5246" t="s">
        <v>2610</v>
      </c>
      <c r="G116" s="5246" t="s">
        <v>2611</v>
      </c>
      <c r="H116" s="5246" t="s">
        <v>28</v>
      </c>
      <c r="I116" s="5246" t="s">
        <v>857</v>
      </c>
    </row>
    <row customHeight="1" ht="11.25">
      <c r="A117" s="5246" t="s">
        <v>2268</v>
      </c>
      <c r="B117" s="5246" t="s">
        <v>16</v>
      </c>
      <c r="C117" s="5246" t="s">
        <v>2612</v>
      </c>
      <c r="D117" s="5246" t="s">
        <v>2613</v>
      </c>
      <c r="E117" s="5246" t="s">
        <v>2614</v>
      </c>
      <c r="F117" s="5246" t="s">
        <v>2610</v>
      </c>
      <c r="G117" s="5246" t="s">
        <v>2615</v>
      </c>
      <c r="H117" s="5246" t="s">
        <v>28</v>
      </c>
      <c r="I117" s="5246" t="s">
        <v>857</v>
      </c>
    </row>
    <row customHeight="1" ht="11.25">
      <c r="A118" s="5246" t="s">
        <v>2268</v>
      </c>
      <c r="B118" s="5246" t="s">
        <v>16</v>
      </c>
      <c r="C118" s="5246" t="s">
        <v>2616</v>
      </c>
      <c r="D118" s="5246" t="s">
        <v>2617</v>
      </c>
      <c r="E118" s="5246" t="s">
        <v>2618</v>
      </c>
      <c r="F118" s="5246" t="s">
        <v>2605</v>
      </c>
      <c r="G118" s="5246" t="s">
        <v>2619</v>
      </c>
      <c r="H118" s="5246" t="s">
        <v>28</v>
      </c>
      <c r="I118" s="5246" t="s">
        <v>857</v>
      </c>
    </row>
    <row customHeight="1" ht="11.25">
      <c r="A119" s="5246" t="s">
        <v>2268</v>
      </c>
      <c r="B119" s="5246" t="s">
        <v>16</v>
      </c>
      <c r="C119" s="5246" t="s">
        <v>2620</v>
      </c>
      <c r="D119" s="5246" t="s">
        <v>2621</v>
      </c>
      <c r="E119" s="5246" t="s">
        <v>2622</v>
      </c>
      <c r="F119" s="5246" t="s">
        <v>2521</v>
      </c>
      <c r="G119" s="5246" t="s">
        <v>2623</v>
      </c>
      <c r="H119" s="5246" t="s">
        <v>28</v>
      </c>
      <c r="I119" s="5246" t="s">
        <v>857</v>
      </c>
    </row>
    <row customHeight="1" ht="11.25">
      <c r="A120" s="5246" t="s">
        <v>2268</v>
      </c>
      <c r="B120" s="5246" t="s">
        <v>16</v>
      </c>
      <c r="C120" s="5246" t="s">
        <v>2348</v>
      </c>
      <c r="D120" s="5246" t="s">
        <v>2349</v>
      </c>
      <c r="E120" s="5246" t="s">
        <v>2350</v>
      </c>
      <c r="F120" s="5246" t="s">
        <v>53</v>
      </c>
      <c r="G120" s="5246" t="s">
        <v>2351</v>
      </c>
      <c r="H120" s="5246" t="s">
        <v>28</v>
      </c>
      <c r="I120" s="5246" t="s">
        <v>857</v>
      </c>
    </row>
    <row customHeight="1" ht="11.25">
      <c r="A121" s="5246" t="s">
        <v>2268</v>
      </c>
      <c r="B121" s="5246" t="s">
        <v>16</v>
      </c>
      <c r="C121" s="5246" t="s">
        <v>2624</v>
      </c>
      <c r="D121" s="5246" t="s">
        <v>2625</v>
      </c>
      <c r="E121" s="5246" t="s">
        <v>2626</v>
      </c>
      <c r="F121" s="5246" t="s">
        <v>2334</v>
      </c>
      <c r="G121" s="5246" t="s">
        <v>2627</v>
      </c>
      <c r="H121" s="5246" t="s">
        <v>28</v>
      </c>
      <c r="I121" s="5246" t="s">
        <v>857</v>
      </c>
    </row>
    <row customHeight="1" ht="11.25">
      <c r="A122" s="5246" t="s">
        <v>2268</v>
      </c>
      <c r="B122" s="5246" t="s">
        <v>16</v>
      </c>
      <c r="C122" s="5246" t="s">
        <v>2628</v>
      </c>
      <c r="D122" s="5246" t="s">
        <v>2629</v>
      </c>
      <c r="E122" s="5246" t="s">
        <v>2630</v>
      </c>
      <c r="F122" s="5246" t="s">
        <v>2465</v>
      </c>
      <c r="G122" s="5246" t="s">
        <v>2631</v>
      </c>
      <c r="H122" s="5246" t="s">
        <v>2632</v>
      </c>
      <c r="I122" s="5246" t="s">
        <v>857</v>
      </c>
    </row>
    <row customHeight="1" ht="11.25">
      <c r="A123" s="5246" t="s">
        <v>2268</v>
      </c>
      <c r="B123" s="5246" t="s">
        <v>16</v>
      </c>
      <c r="C123" s="5246" t="s">
        <v>2633</v>
      </c>
      <c r="D123" s="5246" t="s">
        <v>2634</v>
      </c>
      <c r="E123" s="5246" t="s">
        <v>2635</v>
      </c>
      <c r="F123" s="5246" t="s">
        <v>578</v>
      </c>
      <c r="G123" s="5246" t="s">
        <v>2636</v>
      </c>
      <c r="H123" s="5246" t="s">
        <v>28</v>
      </c>
      <c r="I123" s="5246" t="s">
        <v>857</v>
      </c>
    </row>
    <row customHeight="1" ht="11.25">
      <c r="A124" s="5246" t="s">
        <v>2268</v>
      </c>
      <c r="B124" s="5246" t="s">
        <v>16</v>
      </c>
      <c r="C124" s="5246" t="s">
        <v>2637</v>
      </c>
      <c r="D124" s="5246" t="s">
        <v>2638</v>
      </c>
      <c r="E124" s="5246" t="s">
        <v>2639</v>
      </c>
      <c r="F124" s="5246" t="s">
        <v>2640</v>
      </c>
      <c r="G124" s="5246" t="s">
        <v>2641</v>
      </c>
      <c r="H124" s="5246" t="s">
        <v>28</v>
      </c>
      <c r="I124" s="5246" t="s">
        <v>857</v>
      </c>
    </row>
    <row customHeight="1" ht="11.25">
      <c r="A125" s="5246" t="s">
        <v>2268</v>
      </c>
      <c r="B125" s="5246" t="s">
        <v>16</v>
      </c>
      <c r="C125" s="5246" t="s">
        <v>2642</v>
      </c>
      <c r="D125" s="5246" t="s">
        <v>2643</v>
      </c>
      <c r="E125" s="5246" t="s">
        <v>2644</v>
      </c>
      <c r="F125" s="5246" t="s">
        <v>2645</v>
      </c>
      <c r="G125" s="5246" t="s">
        <v>2646</v>
      </c>
      <c r="H125" s="5246" t="s">
        <v>28</v>
      </c>
      <c r="I125" s="5246" t="s">
        <v>857</v>
      </c>
    </row>
    <row customHeight="1" ht="11.25">
      <c r="A126" s="5246" t="s">
        <v>2268</v>
      </c>
      <c r="B126" s="5246" t="s">
        <v>16</v>
      </c>
      <c r="C126" s="5246" t="s">
        <v>2647</v>
      </c>
      <c r="D126" s="5246" t="s">
        <v>2648</v>
      </c>
      <c r="E126" s="5246" t="s">
        <v>2649</v>
      </c>
      <c r="F126" s="5246" t="s">
        <v>2645</v>
      </c>
      <c r="G126" s="5246" t="s">
        <v>2650</v>
      </c>
      <c r="H126" s="5246" t="s">
        <v>28</v>
      </c>
      <c r="I126" s="5246" t="s">
        <v>857</v>
      </c>
    </row>
    <row customHeight="1" ht="11.25">
      <c r="A127" s="5246" t="s">
        <v>2268</v>
      </c>
      <c r="B127" s="5246" t="s">
        <v>16</v>
      </c>
      <c r="C127" s="5246" t="s">
        <v>2651</v>
      </c>
      <c r="D127" s="5246" t="s">
        <v>2652</v>
      </c>
      <c r="E127" s="5246" t="s">
        <v>2653</v>
      </c>
      <c r="F127" s="5246" t="s">
        <v>2654</v>
      </c>
      <c r="G127" s="5246" t="s">
        <v>2655</v>
      </c>
      <c r="H127" s="5246" t="s">
        <v>28</v>
      </c>
      <c r="I127" s="5246" t="s">
        <v>857</v>
      </c>
    </row>
    <row customHeight="1" ht="11.25">
      <c r="A128" s="5246" t="s">
        <v>2268</v>
      </c>
      <c r="B128" s="5246" t="s">
        <v>16</v>
      </c>
      <c r="C128" s="5246" t="s">
        <v>2656</v>
      </c>
      <c r="D128" s="5246" t="s">
        <v>2657</v>
      </c>
      <c r="E128" s="5246" t="s">
        <v>2658</v>
      </c>
      <c r="F128" s="5246" t="s">
        <v>2654</v>
      </c>
      <c r="G128" s="5246" t="s">
        <v>2659</v>
      </c>
      <c r="H128" s="5246" t="s">
        <v>28</v>
      </c>
      <c r="I128" s="5246" t="s">
        <v>857</v>
      </c>
    </row>
    <row customHeight="1" ht="11.25">
      <c r="A129" s="5246" t="s">
        <v>2268</v>
      </c>
      <c r="B129" s="5246" t="s">
        <v>16</v>
      </c>
      <c r="C129" s="5246" t="s">
        <v>13</v>
      </c>
      <c r="D129" s="5246" t="s">
        <v>48</v>
      </c>
      <c r="E129" s="5246" t="s">
        <v>51</v>
      </c>
      <c r="F129" s="5246" t="s">
        <v>53</v>
      </c>
      <c r="G129" s="5246" t="s">
        <v>2660</v>
      </c>
      <c r="H129" s="5246" t="s">
        <v>28</v>
      </c>
      <c r="I129" s="5246" t="s">
        <v>857</v>
      </c>
    </row>
    <row customHeight="1" ht="11.25">
      <c r="A130" s="5246" t="s">
        <v>2268</v>
      </c>
      <c r="B130" s="5246" t="s">
        <v>16</v>
      </c>
      <c r="C130" s="5246" t="s">
        <v>2661</v>
      </c>
      <c r="D130" s="5246" t="s">
        <v>2662</v>
      </c>
      <c r="E130" s="5246" t="s">
        <v>2663</v>
      </c>
      <c r="F130" s="5246" t="s">
        <v>2401</v>
      </c>
      <c r="G130" s="5246" t="s">
        <v>2664</v>
      </c>
      <c r="H130" s="5246" t="s">
        <v>28</v>
      </c>
      <c r="I130" s="5246" t="s">
        <v>857</v>
      </c>
    </row>
    <row customHeight="1" ht="11.25">
      <c r="A131" s="5246" t="s">
        <v>2268</v>
      </c>
      <c r="B131" s="5246" t="s">
        <v>16</v>
      </c>
      <c r="C131" s="5246" t="s">
        <v>2665</v>
      </c>
      <c r="D131" s="5246" t="s">
        <v>2666</v>
      </c>
      <c r="E131" s="5246" t="s">
        <v>2667</v>
      </c>
      <c r="F131" s="5246" t="s">
        <v>2605</v>
      </c>
      <c r="G131" s="5246" t="s">
        <v>2668</v>
      </c>
      <c r="H131" s="5246" t="s">
        <v>2669</v>
      </c>
      <c r="I131" s="5246" t="s">
        <v>857</v>
      </c>
    </row>
    <row customHeight="1" ht="11.25">
      <c r="A132" s="5246" t="s">
        <v>2268</v>
      </c>
      <c r="B132" s="5246" t="s">
        <v>16</v>
      </c>
      <c r="C132" s="5246" t="s">
        <v>2670</v>
      </c>
      <c r="D132" s="5246" t="s">
        <v>2671</v>
      </c>
      <c r="E132" s="5246" t="s">
        <v>2672</v>
      </c>
      <c r="F132" s="5246" t="s">
        <v>2654</v>
      </c>
      <c r="G132" s="5246" t="s">
        <v>2673</v>
      </c>
      <c r="H132" s="5246" t="s">
        <v>28</v>
      </c>
      <c r="I132" s="5246" t="s">
        <v>857</v>
      </c>
    </row>
    <row customHeight="1" ht="11.25">
      <c r="A133" s="5246" t="s">
        <v>2268</v>
      </c>
      <c r="B133" s="5246" t="s">
        <v>16</v>
      </c>
      <c r="C133" s="5246" t="s">
        <v>2398</v>
      </c>
      <c r="D133" s="5246" t="s">
        <v>2399</v>
      </c>
      <c r="E133" s="5246" t="s">
        <v>2400</v>
      </c>
      <c r="F133" s="5246" t="s">
        <v>2401</v>
      </c>
      <c r="G133" s="5246" t="s">
        <v>2402</v>
      </c>
      <c r="H133" s="5246" t="s">
        <v>28</v>
      </c>
      <c r="I133" s="5246" t="s">
        <v>857</v>
      </c>
    </row>
    <row customHeight="1" ht="11.25">
      <c r="A134" s="5246" t="s">
        <v>2268</v>
      </c>
      <c r="B134" s="5246" t="s">
        <v>16</v>
      </c>
      <c r="C134" s="5246" t="s">
        <v>2674</v>
      </c>
      <c r="D134" s="5246" t="s">
        <v>2675</v>
      </c>
      <c r="E134" s="5246" t="s">
        <v>2676</v>
      </c>
      <c r="F134" s="5246" t="s">
        <v>2610</v>
      </c>
      <c r="G134" s="5246" t="s">
        <v>2677</v>
      </c>
      <c r="H134" s="5246" t="s">
        <v>28</v>
      </c>
      <c r="I134" s="5246" t="s">
        <v>857</v>
      </c>
    </row>
    <row customHeight="1" ht="11.25">
      <c r="A135" s="5246" t="s">
        <v>2268</v>
      </c>
      <c r="B135" s="5246" t="s">
        <v>16</v>
      </c>
      <c r="C135" s="5246" t="s">
        <v>2678</v>
      </c>
      <c r="D135" s="5246" t="s">
        <v>2679</v>
      </c>
      <c r="E135" s="5246" t="s">
        <v>2680</v>
      </c>
      <c r="F135" s="5246" t="s">
        <v>2681</v>
      </c>
      <c r="G135" s="5246" t="s">
        <v>2682</v>
      </c>
      <c r="H135" s="5246" t="s">
        <v>28</v>
      </c>
      <c r="I135" s="5246" t="s">
        <v>857</v>
      </c>
    </row>
    <row customHeight="1" ht="11.25">
      <c r="A136" s="5246" t="s">
        <v>2268</v>
      </c>
      <c r="B136" s="5246" t="s">
        <v>16</v>
      </c>
      <c r="C136" s="5246" t="s">
        <v>2683</v>
      </c>
      <c r="D136" s="5246" t="s">
        <v>2679</v>
      </c>
      <c r="E136" s="5246" t="s">
        <v>2684</v>
      </c>
      <c r="F136" s="5246" t="s">
        <v>2605</v>
      </c>
      <c r="G136" s="5246" t="s">
        <v>2685</v>
      </c>
      <c r="H136" s="5246" t="s">
        <v>28</v>
      </c>
      <c r="I136" s="5246" t="s">
        <v>857</v>
      </c>
    </row>
    <row customHeight="1" ht="11.25">
      <c r="A137" s="5246" t="s">
        <v>2268</v>
      </c>
      <c r="B137" s="5246" t="s">
        <v>16</v>
      </c>
      <c r="C137" s="5246" t="s">
        <v>2686</v>
      </c>
      <c r="D137" s="5246" t="s">
        <v>2687</v>
      </c>
      <c r="E137" s="5246" t="s">
        <v>2688</v>
      </c>
      <c r="F137" s="5246" t="s">
        <v>2654</v>
      </c>
      <c r="G137" s="5246" t="s">
        <v>2689</v>
      </c>
      <c r="H137" s="5246" t="s">
        <v>28</v>
      </c>
      <c r="I137" s="5246" t="s">
        <v>857</v>
      </c>
    </row>
    <row customHeight="1" ht="11.25">
      <c r="A138" s="5246" t="s">
        <v>2268</v>
      </c>
      <c r="B138" s="5246" t="s">
        <v>16</v>
      </c>
      <c r="C138" s="5246" t="s">
        <v>2690</v>
      </c>
      <c r="D138" s="5246" t="s">
        <v>2691</v>
      </c>
      <c r="E138" s="5246" t="s">
        <v>2692</v>
      </c>
      <c r="F138" s="5246" t="s">
        <v>2605</v>
      </c>
      <c r="G138" s="5246" t="s">
        <v>2693</v>
      </c>
      <c r="H138" s="5246" t="s">
        <v>28</v>
      </c>
      <c r="I138" s="5246" t="s">
        <v>857</v>
      </c>
    </row>
    <row customHeight="1" ht="11.25">
      <c r="A139" s="5246" t="s">
        <v>2268</v>
      </c>
      <c r="B139" s="5246" t="s">
        <v>16</v>
      </c>
      <c r="C139" s="5246" t="s">
        <v>2694</v>
      </c>
      <c r="D139" s="5246" t="s">
        <v>2695</v>
      </c>
      <c r="E139" s="5246" t="s">
        <v>2696</v>
      </c>
      <c r="F139" s="5246" t="s">
        <v>2299</v>
      </c>
      <c r="G139" s="5246" t="s">
        <v>2697</v>
      </c>
      <c r="H139" s="5246" t="s">
        <v>28</v>
      </c>
      <c r="I139" s="5246" t="s">
        <v>857</v>
      </c>
    </row>
    <row customHeight="1" ht="11.25">
      <c r="A140" s="5246" t="s">
        <v>2268</v>
      </c>
      <c r="B140" s="5246" t="s">
        <v>16</v>
      </c>
      <c r="C140" s="5246" t="s">
        <v>2698</v>
      </c>
      <c r="D140" s="5246" t="s">
        <v>2699</v>
      </c>
      <c r="E140" s="5246" t="s">
        <v>2700</v>
      </c>
      <c r="F140" s="5246" t="s">
        <v>2334</v>
      </c>
      <c r="G140" s="5246" t="s">
        <v>2701</v>
      </c>
      <c r="H140" s="5246" t="s">
        <v>28</v>
      </c>
      <c r="I140" s="5246" t="s">
        <v>857</v>
      </c>
    </row>
    <row customHeight="1" ht="11.25">
      <c r="A141" s="5246" t="s">
        <v>2268</v>
      </c>
      <c r="B141" s="5246" t="s">
        <v>16</v>
      </c>
      <c r="C141" s="5246" t="s">
        <v>2702</v>
      </c>
      <c r="D141" s="5246" t="s">
        <v>2703</v>
      </c>
      <c r="E141" s="5246" t="s">
        <v>2704</v>
      </c>
      <c r="F141" s="5246" t="s">
        <v>2272</v>
      </c>
      <c r="G141" s="5246" t="s">
        <v>2705</v>
      </c>
      <c r="H141" s="5246" t="s">
        <v>28</v>
      </c>
      <c r="I141" s="5246" t="s">
        <v>857</v>
      </c>
    </row>
    <row customHeight="1" ht="11.25">
      <c r="A142" s="5246" t="s">
        <v>2268</v>
      </c>
      <c r="B142" s="5246" t="s">
        <v>16</v>
      </c>
      <c r="C142" s="5246" t="s">
        <v>2706</v>
      </c>
      <c r="D142" s="5246" t="s">
        <v>2707</v>
      </c>
      <c r="E142" s="5246" t="s">
        <v>2708</v>
      </c>
      <c r="F142" s="5246" t="s">
        <v>2681</v>
      </c>
      <c r="G142" s="5246" t="s">
        <v>2709</v>
      </c>
      <c r="H142" s="5246" t="s">
        <v>28</v>
      </c>
      <c r="I142" s="5246" t="s">
        <v>857</v>
      </c>
    </row>
    <row customHeight="1" ht="11.25">
      <c r="A143" s="5246" t="s">
        <v>2268</v>
      </c>
      <c r="B143" s="5246" t="s">
        <v>16</v>
      </c>
      <c r="C143" s="5246" t="s">
        <v>2710</v>
      </c>
      <c r="D143" s="5246" t="s">
        <v>2711</v>
      </c>
      <c r="E143" s="5246" t="s">
        <v>2712</v>
      </c>
      <c r="F143" s="5246" t="s">
        <v>2605</v>
      </c>
      <c r="G143" s="5246" t="s">
        <v>2713</v>
      </c>
      <c r="H143" s="5246" t="s">
        <v>28</v>
      </c>
      <c r="I143" s="5246" t="s">
        <v>857</v>
      </c>
    </row>
    <row customHeight="1" ht="11.25">
      <c r="A144" s="5246" t="s">
        <v>2268</v>
      </c>
      <c r="B144" s="5246" t="s">
        <v>16</v>
      </c>
      <c r="C144" s="5246" t="s">
        <v>2714</v>
      </c>
      <c r="D144" s="5246" t="s">
        <v>2715</v>
      </c>
      <c r="E144" s="5246" t="s">
        <v>2716</v>
      </c>
      <c r="F144" s="5246" t="s">
        <v>2717</v>
      </c>
      <c r="G144" s="5246" t="s">
        <v>2718</v>
      </c>
      <c r="H144" s="5246" t="s">
        <v>28</v>
      </c>
      <c r="I144" s="5246" t="s">
        <v>857</v>
      </c>
    </row>
    <row customHeight="1" ht="11.25">
      <c r="A145" s="5246" t="s">
        <v>2268</v>
      </c>
      <c r="B145" s="5246" t="s">
        <v>16</v>
      </c>
      <c r="C145" s="5246" t="s">
        <v>2418</v>
      </c>
      <c r="D145" s="5246" t="s">
        <v>2419</v>
      </c>
      <c r="E145" s="5246" t="s">
        <v>2420</v>
      </c>
      <c r="F145" s="5246" t="s">
        <v>2299</v>
      </c>
      <c r="G145" s="5246" t="s">
        <v>2421</v>
      </c>
      <c r="H145" s="5246" t="s">
        <v>28</v>
      </c>
      <c r="I145" s="5246" t="s">
        <v>857</v>
      </c>
    </row>
    <row customHeight="1" ht="11.25">
      <c r="A146" s="5246" t="s">
        <v>2268</v>
      </c>
      <c r="B146" s="5246" t="s">
        <v>16</v>
      </c>
      <c r="C146" s="5246" t="s">
        <v>2719</v>
      </c>
      <c r="D146" s="5246" t="s">
        <v>2720</v>
      </c>
      <c r="E146" s="5246" t="s">
        <v>2721</v>
      </c>
      <c r="F146" s="5246" t="s">
        <v>2272</v>
      </c>
      <c r="G146" s="5246" t="s">
        <v>2722</v>
      </c>
      <c r="H146" s="5246" t="s">
        <v>28</v>
      </c>
      <c r="I146" s="5246" t="s">
        <v>857</v>
      </c>
    </row>
    <row customHeight="1" ht="11.25">
      <c r="A147" s="5246" t="s">
        <v>2268</v>
      </c>
      <c r="B147" s="5246" t="s">
        <v>16</v>
      </c>
      <c r="C147" s="5246" t="s">
        <v>2723</v>
      </c>
      <c r="D147" s="5246" t="s">
        <v>2724</v>
      </c>
      <c r="E147" s="5246" t="s">
        <v>2725</v>
      </c>
      <c r="F147" s="5246" t="s">
        <v>2645</v>
      </c>
      <c r="G147" s="5246" t="s">
        <v>2726</v>
      </c>
      <c r="H147" s="5246" t="s">
        <v>28</v>
      </c>
      <c r="I147" s="5246" t="s">
        <v>857</v>
      </c>
    </row>
    <row customHeight="1" ht="11.25">
      <c r="A148" s="5246" t="s">
        <v>2268</v>
      </c>
      <c r="B148" s="5246" t="s">
        <v>16</v>
      </c>
      <c r="C148" s="5246" t="s">
        <v>2727</v>
      </c>
      <c r="D148" s="5246" t="s">
        <v>2728</v>
      </c>
      <c r="E148" s="5246" t="s">
        <v>2729</v>
      </c>
      <c r="F148" s="5246" t="s">
        <v>2334</v>
      </c>
      <c r="G148" s="5246" t="s">
        <v>2730</v>
      </c>
      <c r="H148" s="5246" t="s">
        <v>28</v>
      </c>
      <c r="I148" s="5246" t="s">
        <v>857</v>
      </c>
    </row>
    <row customHeight="1" ht="11.25">
      <c r="A149" s="5246" t="s">
        <v>2268</v>
      </c>
      <c r="B149" s="5246" t="s">
        <v>16</v>
      </c>
      <c r="C149" s="5246" t="s">
        <v>2731</v>
      </c>
      <c r="D149" s="5246" t="s">
        <v>2732</v>
      </c>
      <c r="E149" s="5246" t="s">
        <v>2733</v>
      </c>
      <c r="F149" s="5246" t="s">
        <v>2640</v>
      </c>
      <c r="G149" s="5246" t="s">
        <v>2734</v>
      </c>
      <c r="H149" s="5246" t="s">
        <v>28</v>
      </c>
      <c r="I149" s="5246" t="s">
        <v>857</v>
      </c>
    </row>
    <row customHeight="1" ht="11.25">
      <c r="A150" s="5246" t="s">
        <v>2268</v>
      </c>
      <c r="B150" s="5246" t="s">
        <v>16</v>
      </c>
      <c r="C150" s="5246" t="s">
        <v>2735</v>
      </c>
      <c r="D150" s="5246" t="s">
        <v>2736</v>
      </c>
      <c r="E150" s="5246" t="s">
        <v>2737</v>
      </c>
      <c r="F150" s="5246" t="s">
        <v>2717</v>
      </c>
      <c r="G150" s="5246" t="s">
        <v>28</v>
      </c>
      <c r="H150" s="5246" t="s">
        <v>28</v>
      </c>
      <c r="I150" s="5246" t="s">
        <v>857</v>
      </c>
    </row>
    <row customHeight="1" ht="11.25">
      <c r="A151" s="5246" t="s">
        <v>2268</v>
      </c>
      <c r="B151" s="5246" t="s">
        <v>16</v>
      </c>
      <c r="C151" s="5246" t="s">
        <v>2738</v>
      </c>
      <c r="D151" s="5246" t="s">
        <v>2739</v>
      </c>
      <c r="E151" s="5246" t="s">
        <v>2740</v>
      </c>
      <c r="F151" s="5246" t="s">
        <v>2334</v>
      </c>
      <c r="G151" s="5246" t="s">
        <v>2730</v>
      </c>
      <c r="H151" s="5246" t="s">
        <v>28</v>
      </c>
      <c r="I151" s="5246" t="s">
        <v>857</v>
      </c>
    </row>
    <row customHeight="1" ht="11.25">
      <c r="A152" s="5246" t="s">
        <v>2268</v>
      </c>
      <c r="B152" s="5246" t="s">
        <v>16</v>
      </c>
      <c r="C152" s="5246" t="s">
        <v>2443</v>
      </c>
      <c r="D152" s="5246" t="s">
        <v>2444</v>
      </c>
      <c r="E152" s="5246" t="s">
        <v>2445</v>
      </c>
      <c r="F152" s="5246" t="s">
        <v>2334</v>
      </c>
      <c r="G152" s="5246" t="s">
        <v>2446</v>
      </c>
      <c r="H152" s="5246" t="s">
        <v>28</v>
      </c>
      <c r="I152" s="5246" t="s">
        <v>857</v>
      </c>
    </row>
    <row customHeight="1" ht="11.25">
      <c r="A153" s="5246" t="s">
        <v>2268</v>
      </c>
      <c r="B153" s="5246" t="s">
        <v>16</v>
      </c>
      <c r="C153" s="5246" t="s">
        <v>2741</v>
      </c>
      <c r="D153" s="5246" t="s">
        <v>2742</v>
      </c>
      <c r="E153" s="5246" t="s">
        <v>2743</v>
      </c>
      <c r="F153" s="5246" t="s">
        <v>2744</v>
      </c>
      <c r="G153" s="5246" t="s">
        <v>2745</v>
      </c>
      <c r="H153" s="5246" t="s">
        <v>28</v>
      </c>
      <c r="I153" s="5246" t="s">
        <v>857</v>
      </c>
    </row>
    <row customHeight="1" ht="11.25">
      <c r="A154" s="5246" t="s">
        <v>2268</v>
      </c>
      <c r="B154" s="5246" t="s">
        <v>16</v>
      </c>
      <c r="C154" s="5246" t="s">
        <v>2746</v>
      </c>
      <c r="D154" s="5246" t="s">
        <v>2747</v>
      </c>
      <c r="E154" s="5246" t="s">
        <v>2748</v>
      </c>
      <c r="F154" s="5246" t="s">
        <v>2681</v>
      </c>
      <c r="G154" s="5246" t="s">
        <v>2749</v>
      </c>
      <c r="H154" s="5246" t="s">
        <v>28</v>
      </c>
      <c r="I154" s="5246" t="s">
        <v>857</v>
      </c>
    </row>
    <row customHeight="1" ht="11.25">
      <c r="A155" s="5246" t="s">
        <v>2268</v>
      </c>
      <c r="B155" s="5246" t="s">
        <v>16</v>
      </c>
      <c r="C155" s="5246" t="s">
        <v>2750</v>
      </c>
      <c r="D155" s="5246" t="s">
        <v>2751</v>
      </c>
      <c r="E155" s="5246" t="s">
        <v>2752</v>
      </c>
      <c r="F155" s="5246" t="s">
        <v>2465</v>
      </c>
      <c r="G155" s="5246" t="s">
        <v>2753</v>
      </c>
      <c r="H155" s="5246" t="s">
        <v>28</v>
      </c>
      <c r="I155" s="5246" t="s">
        <v>857</v>
      </c>
    </row>
    <row customHeight="1" ht="11.25">
      <c r="A156" s="5246" t="s">
        <v>2268</v>
      </c>
      <c r="B156" s="5246" t="s">
        <v>16</v>
      </c>
      <c r="C156" s="5246" t="s">
        <v>2754</v>
      </c>
      <c r="D156" s="5246" t="s">
        <v>2755</v>
      </c>
      <c r="E156" s="5246" t="s">
        <v>2756</v>
      </c>
      <c r="F156" s="5246" t="s">
        <v>2465</v>
      </c>
      <c r="G156" s="5246" t="s">
        <v>2757</v>
      </c>
      <c r="H156" s="5246" t="s">
        <v>28</v>
      </c>
      <c r="I156" s="5246" t="s">
        <v>857</v>
      </c>
    </row>
    <row customHeight="1" ht="11.25">
      <c r="A157" s="5246" t="s">
        <v>2268</v>
      </c>
      <c r="B157" s="5246" t="s">
        <v>16</v>
      </c>
      <c r="C157" s="5246" t="s">
        <v>2758</v>
      </c>
      <c r="D157" s="5246" t="s">
        <v>2759</v>
      </c>
      <c r="E157" s="5246" t="s">
        <v>2760</v>
      </c>
      <c r="F157" s="5246" t="s">
        <v>53</v>
      </c>
      <c r="G157" s="5246" t="s">
        <v>2477</v>
      </c>
      <c r="H157" s="5246" t="s">
        <v>28</v>
      </c>
      <c r="I157" s="5246" t="s">
        <v>857</v>
      </c>
    </row>
    <row customHeight="1" ht="11.25">
      <c r="A158" s="5246" t="s">
        <v>2268</v>
      </c>
      <c r="B158" s="5246" t="s">
        <v>16</v>
      </c>
      <c r="C158" s="5246" t="s">
        <v>2761</v>
      </c>
      <c r="D158" s="5246" t="s">
        <v>2762</v>
      </c>
      <c r="E158" s="5246" t="s">
        <v>2763</v>
      </c>
      <c r="F158" s="5246" t="s">
        <v>2640</v>
      </c>
      <c r="G158" s="5246" t="s">
        <v>2764</v>
      </c>
      <c r="H158" s="5246" t="s">
        <v>28</v>
      </c>
      <c r="I158" s="5246" t="s">
        <v>857</v>
      </c>
    </row>
    <row customHeight="1" ht="11.25">
      <c r="A159" s="5246" t="s">
        <v>2268</v>
      </c>
      <c r="B159" s="5246" t="s">
        <v>16</v>
      </c>
      <c r="C159" s="5246" t="s">
        <v>2765</v>
      </c>
      <c r="D159" s="5246" t="s">
        <v>2766</v>
      </c>
      <c r="E159" s="5246" t="s">
        <v>2767</v>
      </c>
      <c r="F159" s="5246" t="s">
        <v>2320</v>
      </c>
      <c r="G159" s="5246" t="s">
        <v>2768</v>
      </c>
      <c r="H159" s="5246" t="s">
        <v>28</v>
      </c>
      <c r="I159" s="5246" t="s">
        <v>857</v>
      </c>
    </row>
    <row customHeight="1" ht="11.25">
      <c r="A160" s="5246" t="s">
        <v>2268</v>
      </c>
      <c r="B160" s="5246" t="s">
        <v>16</v>
      </c>
      <c r="C160" s="5246" t="s">
        <v>2532</v>
      </c>
      <c r="D160" s="5246" t="s">
        <v>2533</v>
      </c>
      <c r="E160" s="5246" t="s">
        <v>2534</v>
      </c>
      <c r="F160" s="5246" t="s">
        <v>2535</v>
      </c>
      <c r="G160" s="5246" t="s">
        <v>2536</v>
      </c>
      <c r="H160" s="5246" t="s">
        <v>28</v>
      </c>
      <c r="I160" s="5246" t="s">
        <v>857</v>
      </c>
    </row>
    <row customHeight="1" ht="11.25">
      <c r="A161" s="5246" t="s">
        <v>2268</v>
      </c>
      <c r="B161" s="5246" t="s">
        <v>16</v>
      </c>
      <c r="C161" s="5246" t="s">
        <v>28</v>
      </c>
      <c r="D161" s="5246" t="s">
        <v>2550</v>
      </c>
      <c r="E161" s="5246" t="s">
        <v>2551</v>
      </c>
      <c r="F161" s="5246" t="s">
        <v>2552</v>
      </c>
      <c r="G161" s="5246" t="s">
        <v>28</v>
      </c>
      <c r="H161" s="5246" t="s">
        <v>28</v>
      </c>
      <c r="I161" s="5246" t="s">
        <v>857</v>
      </c>
    </row>
    <row customHeight="1" ht="11.25">
      <c r="A162" s="5246" t="s">
        <v>2268</v>
      </c>
      <c r="B162" s="5246" t="s">
        <v>16</v>
      </c>
      <c r="C162" s="5246" t="s">
        <v>2769</v>
      </c>
      <c r="D162" s="5246" t="s">
        <v>2770</v>
      </c>
      <c r="E162" s="5246" t="s">
        <v>2771</v>
      </c>
      <c r="F162" s="5246" t="s">
        <v>2334</v>
      </c>
      <c r="G162" s="5246" t="s">
        <v>2772</v>
      </c>
      <c r="H162" s="5246" t="s">
        <v>28</v>
      </c>
      <c r="I162" s="5246" t="s">
        <v>857</v>
      </c>
    </row>
    <row customHeight="1" ht="11.25">
      <c r="A163" s="5246" t="s">
        <v>2268</v>
      </c>
      <c r="B163" s="5246" t="s">
        <v>16</v>
      </c>
      <c r="C163" s="5246" t="s">
        <v>2773</v>
      </c>
      <c r="D163" s="5246" t="s">
        <v>2774</v>
      </c>
      <c r="E163" s="5246" t="s">
        <v>2775</v>
      </c>
      <c r="F163" s="5246" t="s">
        <v>2645</v>
      </c>
      <c r="G163" s="5246" t="s">
        <v>2776</v>
      </c>
      <c r="H163" s="5246" t="s">
        <v>28</v>
      </c>
      <c r="I163" s="5246" t="s">
        <v>857</v>
      </c>
    </row>
    <row customHeight="1" ht="11.25">
      <c r="A164" s="5246" t="s">
        <v>2268</v>
      </c>
      <c r="B164" s="5246" t="s">
        <v>16</v>
      </c>
      <c r="C164" s="5246" t="s">
        <v>2777</v>
      </c>
      <c r="D164" s="5246" t="s">
        <v>2778</v>
      </c>
      <c r="E164" s="5246" t="s">
        <v>2779</v>
      </c>
      <c r="F164" s="5246" t="s">
        <v>2610</v>
      </c>
      <c r="G164" s="5246" t="s">
        <v>2780</v>
      </c>
      <c r="H164" s="5246" t="s">
        <v>28</v>
      </c>
      <c r="I164" s="5246" t="s">
        <v>857</v>
      </c>
    </row>
    <row customHeight="1" ht="11.25">
      <c r="A165" s="5246" t="s">
        <v>2268</v>
      </c>
      <c r="B165" s="5246" t="s">
        <v>16</v>
      </c>
      <c r="C165" s="5246" t="s">
        <v>2781</v>
      </c>
      <c r="D165" s="5246" t="s">
        <v>2782</v>
      </c>
      <c r="E165" s="5246" t="s">
        <v>2783</v>
      </c>
      <c r="F165" s="5246" t="s">
        <v>2645</v>
      </c>
      <c r="G165" s="5246" t="s">
        <v>2784</v>
      </c>
      <c r="H165" s="5246" t="s">
        <v>28</v>
      </c>
      <c r="I165" s="5246" t="s">
        <v>857</v>
      </c>
    </row>
    <row customHeight="1" ht="11.25">
      <c r="A166" s="5246" t="s">
        <v>2268</v>
      </c>
      <c r="B166" s="5246" t="s">
        <v>16</v>
      </c>
      <c r="C166" s="5246" t="s">
        <v>2558</v>
      </c>
      <c r="D166" s="5246" t="s">
        <v>2559</v>
      </c>
      <c r="E166" s="5246" t="s">
        <v>2560</v>
      </c>
      <c r="F166" s="5246" t="s">
        <v>2561</v>
      </c>
      <c r="G166" s="5246" t="s">
        <v>28</v>
      </c>
      <c r="H166" s="5246" t="s">
        <v>28</v>
      </c>
      <c r="I166" s="5246" t="s">
        <v>857</v>
      </c>
    </row>
    <row customHeight="1" ht="11.25">
      <c r="A167" s="5246" t="s">
        <v>2268</v>
      </c>
      <c r="B167" s="5246" t="s">
        <v>16</v>
      </c>
      <c r="C167" s="5246" t="s">
        <v>2562</v>
      </c>
      <c r="D167" s="5246" t="s">
        <v>2563</v>
      </c>
      <c r="E167" s="5246" t="s">
        <v>2564</v>
      </c>
      <c r="F167" s="5246" t="s">
        <v>2565</v>
      </c>
      <c r="G167" s="5246" t="s">
        <v>2566</v>
      </c>
      <c r="H167" s="5246" t="s">
        <v>28</v>
      </c>
      <c r="I167" s="5246" t="s">
        <v>857</v>
      </c>
    </row>
    <row customHeight="1" ht="11.25">
      <c r="A168" s="5246" t="s">
        <v>2268</v>
      </c>
      <c r="B168" s="5246" t="s">
        <v>16</v>
      </c>
      <c r="C168" s="5246" t="s">
        <v>2570</v>
      </c>
      <c r="D168" s="5246" t="s">
        <v>2571</v>
      </c>
      <c r="E168" s="5246" t="s">
        <v>2572</v>
      </c>
      <c r="F168" s="5246" t="s">
        <v>2573</v>
      </c>
      <c r="G168" s="5246" t="s">
        <v>2392</v>
      </c>
      <c r="H168" s="5246" t="s">
        <v>28</v>
      </c>
      <c r="I168" s="5246" t="s">
        <v>857</v>
      </c>
    </row>
    <row customHeight="1" ht="11.25">
      <c r="A169" s="5246" t="s">
        <v>2268</v>
      </c>
      <c r="B169" s="5246" t="s">
        <v>16</v>
      </c>
      <c r="C169" s="5246" t="s">
        <v>2785</v>
      </c>
      <c r="D169" s="5246" t="s">
        <v>2786</v>
      </c>
      <c r="E169" s="5246" t="s">
        <v>2787</v>
      </c>
      <c r="F169" s="5246" t="s">
        <v>2640</v>
      </c>
      <c r="G169" s="5246" t="s">
        <v>2788</v>
      </c>
      <c r="H169" s="5246" t="s">
        <v>28</v>
      </c>
      <c r="I169" s="5246" t="s">
        <v>857</v>
      </c>
    </row>
    <row customHeight="1" ht="11.25">
      <c r="A170" s="5246" t="s">
        <v>2268</v>
      </c>
      <c r="B170" s="5246" t="s">
        <v>16</v>
      </c>
      <c r="C170" s="5246" t="s">
        <v>2574</v>
      </c>
      <c r="D170" s="5246" t="s">
        <v>2575</v>
      </c>
      <c r="E170" s="5246" t="s">
        <v>2576</v>
      </c>
      <c r="F170" s="5246" t="s">
        <v>2577</v>
      </c>
      <c r="G170" s="5246" t="s">
        <v>2578</v>
      </c>
      <c r="H170" s="5246" t="s">
        <v>28</v>
      </c>
      <c r="I170" s="5246" t="s">
        <v>857</v>
      </c>
    </row>
    <row customHeight="1" ht="11.25">
      <c r="A171" s="5246" t="s">
        <v>2268</v>
      </c>
      <c r="B171" s="5246" t="s">
        <v>16</v>
      </c>
      <c r="C171" s="5246" t="s">
        <v>2586</v>
      </c>
      <c r="D171" s="5246" t="s">
        <v>2587</v>
      </c>
      <c r="E171" s="5246" t="s">
        <v>2588</v>
      </c>
      <c r="F171" s="5246" t="s">
        <v>2277</v>
      </c>
      <c r="G171" s="5246" t="s">
        <v>2589</v>
      </c>
      <c r="H171" s="5246" t="s">
        <v>28</v>
      </c>
      <c r="I171" s="5246" t="s">
        <v>910</v>
      </c>
    </row>
    <row customHeight="1" ht="11.25">
      <c r="A172" s="5246" t="s">
        <v>2268</v>
      </c>
      <c r="B172" s="5246" t="s">
        <v>16</v>
      </c>
      <c r="C172" s="5246" t="s">
        <v>2279</v>
      </c>
      <c r="D172" s="5246" t="s">
        <v>2280</v>
      </c>
      <c r="E172" s="5246" t="s">
        <v>2281</v>
      </c>
      <c r="F172" s="5246" t="s">
        <v>2277</v>
      </c>
      <c r="G172" s="5246" t="s">
        <v>2282</v>
      </c>
      <c r="H172" s="5246" t="s">
        <v>28</v>
      </c>
      <c r="I172" s="5246" t="s">
        <v>910</v>
      </c>
    </row>
    <row customHeight="1" ht="11.25">
      <c r="A173" s="5246" t="s">
        <v>2268</v>
      </c>
      <c r="B173" s="5246" t="s">
        <v>16</v>
      </c>
      <c r="C173" s="5246" t="s">
        <v>2331</v>
      </c>
      <c r="D173" s="5246" t="s">
        <v>2332</v>
      </c>
      <c r="E173" s="5246" t="s">
        <v>2333</v>
      </c>
      <c r="F173" s="5246" t="s">
        <v>2334</v>
      </c>
      <c r="G173" s="5246" t="s">
        <v>2335</v>
      </c>
      <c r="H173" s="5246" t="s">
        <v>28</v>
      </c>
      <c r="I173" s="5246" t="s">
        <v>910</v>
      </c>
    </row>
    <row customHeight="1" ht="11.25">
      <c r="A174" s="5246" t="s">
        <v>2268</v>
      </c>
      <c r="B174" s="5246" t="s">
        <v>16</v>
      </c>
      <c r="C174" s="5246" t="s">
        <v>2612</v>
      </c>
      <c r="D174" s="5246" t="s">
        <v>2613</v>
      </c>
      <c r="E174" s="5246" t="s">
        <v>2614</v>
      </c>
      <c r="F174" s="5246" t="s">
        <v>2610</v>
      </c>
      <c r="G174" s="5246" t="s">
        <v>2615</v>
      </c>
      <c r="H174" s="5246" t="s">
        <v>28</v>
      </c>
      <c r="I174" s="5246" t="s">
        <v>910</v>
      </c>
    </row>
    <row customHeight="1" ht="11.25">
      <c r="A175" s="5246" t="s">
        <v>2268</v>
      </c>
      <c r="B175" s="5246" t="s">
        <v>16</v>
      </c>
      <c r="C175" s="5246" t="s">
        <v>2620</v>
      </c>
      <c r="D175" s="5246" t="s">
        <v>2621</v>
      </c>
      <c r="E175" s="5246" t="s">
        <v>2622</v>
      </c>
      <c r="F175" s="5246" t="s">
        <v>2521</v>
      </c>
      <c r="G175" s="5246" t="s">
        <v>2623</v>
      </c>
      <c r="H175" s="5246" t="s">
        <v>28</v>
      </c>
      <c r="I175" s="5246" t="s">
        <v>910</v>
      </c>
    </row>
    <row customHeight="1" ht="11.25">
      <c r="A176" s="5246" t="s">
        <v>2268</v>
      </c>
      <c r="B176" s="5246" t="s">
        <v>16</v>
      </c>
      <c r="C176" s="5246" t="s">
        <v>2348</v>
      </c>
      <c r="D176" s="5246" t="s">
        <v>2349</v>
      </c>
      <c r="E176" s="5246" t="s">
        <v>2350</v>
      </c>
      <c r="F176" s="5246" t="s">
        <v>53</v>
      </c>
      <c r="G176" s="5246" t="s">
        <v>2351</v>
      </c>
      <c r="H176" s="5246" t="s">
        <v>28</v>
      </c>
      <c r="I176" s="5246" t="s">
        <v>910</v>
      </c>
    </row>
    <row customHeight="1" ht="11.25">
      <c r="A177" s="5246" t="s">
        <v>2268</v>
      </c>
      <c r="B177" s="5246" t="s">
        <v>16</v>
      </c>
      <c r="C177" s="5246" t="s">
        <v>2352</v>
      </c>
      <c r="D177" s="5246" t="s">
        <v>2353</v>
      </c>
      <c r="E177" s="5246" t="s">
        <v>2354</v>
      </c>
      <c r="F177" s="5246" t="s">
        <v>2299</v>
      </c>
      <c r="G177" s="5246" t="s">
        <v>2355</v>
      </c>
      <c r="H177" s="5246" t="s">
        <v>28</v>
      </c>
      <c r="I177" s="5246" t="s">
        <v>910</v>
      </c>
    </row>
    <row customHeight="1" ht="11.25">
      <c r="A178" s="5246" t="s">
        <v>2268</v>
      </c>
      <c r="B178" s="5246" t="s">
        <v>16</v>
      </c>
      <c r="C178" s="5246" t="s">
        <v>2789</v>
      </c>
      <c r="D178" s="5246" t="s">
        <v>2790</v>
      </c>
      <c r="E178" s="5246" t="s">
        <v>2791</v>
      </c>
      <c r="F178" s="5246" t="s">
        <v>53</v>
      </c>
      <c r="G178" s="5246" t="s">
        <v>2792</v>
      </c>
      <c r="H178" s="5246" t="s">
        <v>28</v>
      </c>
      <c r="I178" s="5246" t="s">
        <v>910</v>
      </c>
    </row>
    <row customHeight="1" ht="11.25">
      <c r="A179" s="5246" t="s">
        <v>2268</v>
      </c>
      <c r="B179" s="5246" t="s">
        <v>16</v>
      </c>
      <c r="C179" s="5246" t="s">
        <v>2628</v>
      </c>
      <c r="D179" s="5246" t="s">
        <v>2629</v>
      </c>
      <c r="E179" s="5246" t="s">
        <v>2630</v>
      </c>
      <c r="F179" s="5246" t="s">
        <v>2465</v>
      </c>
      <c r="G179" s="5246" t="s">
        <v>2631</v>
      </c>
      <c r="H179" s="5246" t="s">
        <v>2632</v>
      </c>
      <c r="I179" s="5246" t="s">
        <v>910</v>
      </c>
    </row>
    <row customHeight="1" ht="11.25">
      <c r="A180" s="5246" t="s">
        <v>2268</v>
      </c>
      <c r="B180" s="5246" t="s">
        <v>16</v>
      </c>
      <c r="C180" s="5246" t="s">
        <v>13</v>
      </c>
      <c r="D180" s="5246" t="s">
        <v>48</v>
      </c>
      <c r="E180" s="5246" t="s">
        <v>51</v>
      </c>
      <c r="F180" s="5246" t="s">
        <v>53</v>
      </c>
      <c r="G180" s="5246" t="s">
        <v>2660</v>
      </c>
      <c r="H180" s="5246" t="s">
        <v>28</v>
      </c>
      <c r="I180" s="5246" t="s">
        <v>910</v>
      </c>
    </row>
    <row customHeight="1" ht="11.25">
      <c r="A181" s="5246" t="s">
        <v>2268</v>
      </c>
      <c r="B181" s="5246" t="s">
        <v>16</v>
      </c>
      <c r="C181" s="5246" t="s">
        <v>2793</v>
      </c>
      <c r="D181" s="5246" t="s">
        <v>2794</v>
      </c>
      <c r="E181" s="5246" t="s">
        <v>2795</v>
      </c>
      <c r="F181" s="5246" t="s">
        <v>2401</v>
      </c>
      <c r="G181" s="5246" t="s">
        <v>2796</v>
      </c>
      <c r="H181" s="5246" t="s">
        <v>28</v>
      </c>
      <c r="I181" s="5246" t="s">
        <v>910</v>
      </c>
    </row>
    <row customHeight="1" ht="11.25">
      <c r="A182" s="5246" t="s">
        <v>2268</v>
      </c>
      <c r="B182" s="5246" t="s">
        <v>16</v>
      </c>
      <c r="C182" s="5246" t="s">
        <v>2418</v>
      </c>
      <c r="D182" s="5246" t="s">
        <v>2419</v>
      </c>
      <c r="E182" s="5246" t="s">
        <v>2420</v>
      </c>
      <c r="F182" s="5246" t="s">
        <v>2299</v>
      </c>
      <c r="G182" s="5246" t="s">
        <v>2421</v>
      </c>
      <c r="H182" s="5246" t="s">
        <v>28</v>
      </c>
      <c r="I182" s="5246" t="s">
        <v>910</v>
      </c>
    </row>
    <row customHeight="1" ht="11.25">
      <c r="A183" s="5246" t="s">
        <v>2268</v>
      </c>
      <c r="B183" s="5246" t="s">
        <v>16</v>
      </c>
      <c r="C183" s="5246" t="s">
        <v>2797</v>
      </c>
      <c r="D183" s="5246" t="s">
        <v>2798</v>
      </c>
      <c r="E183" s="5246" t="s">
        <v>2799</v>
      </c>
      <c r="F183" s="5246" t="s">
        <v>2800</v>
      </c>
      <c r="G183" s="5246" t="s">
        <v>28</v>
      </c>
      <c r="H183" s="5246" t="s">
        <v>28</v>
      </c>
      <c r="I183" s="5246" t="s">
        <v>910</v>
      </c>
    </row>
    <row customHeight="1" ht="11.25">
      <c r="A184" s="5246" t="s">
        <v>2268</v>
      </c>
      <c r="B184" s="5246" t="s">
        <v>16</v>
      </c>
      <c r="C184" s="5246" t="s">
        <v>2738</v>
      </c>
      <c r="D184" s="5246" t="s">
        <v>2739</v>
      </c>
      <c r="E184" s="5246" t="s">
        <v>2740</v>
      </c>
      <c r="F184" s="5246" t="s">
        <v>2334</v>
      </c>
      <c r="G184" s="5246" t="s">
        <v>2730</v>
      </c>
      <c r="H184" s="5246" t="s">
        <v>28</v>
      </c>
      <c r="I184" s="5246" t="s">
        <v>910</v>
      </c>
    </row>
    <row customHeight="1" ht="11.25">
      <c r="A185" s="5246" t="s">
        <v>2268</v>
      </c>
      <c r="B185" s="5246" t="s">
        <v>16</v>
      </c>
      <c r="C185" s="5246" t="s">
        <v>2443</v>
      </c>
      <c r="D185" s="5246" t="s">
        <v>2444</v>
      </c>
      <c r="E185" s="5246" t="s">
        <v>2445</v>
      </c>
      <c r="F185" s="5246" t="s">
        <v>2334</v>
      </c>
      <c r="G185" s="5246" t="s">
        <v>2446</v>
      </c>
      <c r="H185" s="5246" t="s">
        <v>28</v>
      </c>
      <c r="I185" s="5246" t="s">
        <v>910</v>
      </c>
    </row>
    <row customHeight="1" ht="11.25">
      <c r="A186" s="5246" t="s">
        <v>2268</v>
      </c>
      <c r="B186" s="5246" t="s">
        <v>16</v>
      </c>
      <c r="C186" s="5246" t="s">
        <v>2741</v>
      </c>
      <c r="D186" s="5246" t="s">
        <v>2742</v>
      </c>
      <c r="E186" s="5246" t="s">
        <v>2743</v>
      </c>
      <c r="F186" s="5246" t="s">
        <v>2744</v>
      </c>
      <c r="G186" s="5246" t="s">
        <v>2745</v>
      </c>
      <c r="H186" s="5246" t="s">
        <v>28</v>
      </c>
      <c r="I186" s="5246" t="s">
        <v>910</v>
      </c>
    </row>
    <row customHeight="1" ht="11.25">
      <c r="A187" s="5246" t="s">
        <v>2268</v>
      </c>
      <c r="B187" s="5246" t="s">
        <v>16</v>
      </c>
      <c r="C187" s="5246" t="s">
        <v>2447</v>
      </c>
      <c r="D187" s="5246" t="s">
        <v>2448</v>
      </c>
      <c r="E187" s="5246" t="s">
        <v>2449</v>
      </c>
      <c r="F187" s="5246" t="s">
        <v>2450</v>
      </c>
      <c r="G187" s="5246" t="s">
        <v>2451</v>
      </c>
      <c r="H187" s="5246" t="s">
        <v>28</v>
      </c>
      <c r="I187" s="5246" t="s">
        <v>910</v>
      </c>
    </row>
    <row customHeight="1" ht="11.25">
      <c r="A188" s="5246" t="s">
        <v>2268</v>
      </c>
      <c r="B188" s="5246" t="s">
        <v>16</v>
      </c>
      <c r="C188" s="5246" t="s">
        <v>2754</v>
      </c>
      <c r="D188" s="5246" t="s">
        <v>2755</v>
      </c>
      <c r="E188" s="5246" t="s">
        <v>2756</v>
      </c>
      <c r="F188" s="5246" t="s">
        <v>2465</v>
      </c>
      <c r="G188" s="5246" t="s">
        <v>2757</v>
      </c>
      <c r="H188" s="5246" t="s">
        <v>28</v>
      </c>
      <c r="I188" s="5246" t="s">
        <v>910</v>
      </c>
    </row>
    <row customHeight="1" ht="11.25">
      <c r="A189" s="5246" t="s">
        <v>2268</v>
      </c>
      <c r="B189" s="5246" t="s">
        <v>16</v>
      </c>
      <c r="C189" s="5246" t="s">
        <v>2758</v>
      </c>
      <c r="D189" s="5246" t="s">
        <v>2759</v>
      </c>
      <c r="E189" s="5246" t="s">
        <v>2760</v>
      </c>
      <c r="F189" s="5246" t="s">
        <v>53</v>
      </c>
      <c r="G189" s="5246" t="s">
        <v>2477</v>
      </c>
      <c r="H189" s="5246" t="s">
        <v>28</v>
      </c>
      <c r="I189" s="5246" t="s">
        <v>910</v>
      </c>
    </row>
    <row customHeight="1" ht="11.25">
      <c r="A190" s="5246" t="s">
        <v>2268</v>
      </c>
      <c r="B190" s="5246" t="s">
        <v>16</v>
      </c>
      <c r="C190" s="5246" t="s">
        <v>2801</v>
      </c>
      <c r="D190" s="5246" t="s">
        <v>2802</v>
      </c>
      <c r="E190" s="5246" t="s">
        <v>2803</v>
      </c>
      <c r="F190" s="5246" t="s">
        <v>2272</v>
      </c>
      <c r="G190" s="5246" t="s">
        <v>2804</v>
      </c>
      <c r="H190" s="5246" t="s">
        <v>28</v>
      </c>
      <c r="I190" s="5246" t="s">
        <v>910</v>
      </c>
    </row>
    <row customHeight="1" ht="11.25">
      <c r="A191" s="5246" t="s">
        <v>2268</v>
      </c>
      <c r="B191" s="5246" t="s">
        <v>16</v>
      </c>
      <c r="C191" s="5246" t="s">
        <v>2805</v>
      </c>
      <c r="D191" s="5246" t="s">
        <v>2806</v>
      </c>
      <c r="E191" s="5246" t="s">
        <v>2807</v>
      </c>
      <c r="F191" s="5246" t="s">
        <v>2521</v>
      </c>
      <c r="G191" s="5246" t="s">
        <v>2808</v>
      </c>
      <c r="H191" s="5246" t="s">
        <v>28</v>
      </c>
      <c r="I191" s="5246" t="s">
        <v>910</v>
      </c>
    </row>
    <row customHeight="1" ht="11.25">
      <c r="A192" s="5246" t="s">
        <v>2268</v>
      </c>
      <c r="B192" s="5246" t="s">
        <v>16</v>
      </c>
      <c r="C192" s="5246" t="s">
        <v>2809</v>
      </c>
      <c r="D192" s="5246" t="s">
        <v>2810</v>
      </c>
      <c r="E192" s="5246" t="s">
        <v>2811</v>
      </c>
      <c r="F192" s="5246" t="s">
        <v>2812</v>
      </c>
      <c r="G192" s="5246" t="s">
        <v>2813</v>
      </c>
      <c r="H192" s="5246" t="s">
        <v>28</v>
      </c>
      <c r="I192" s="5246" t="s">
        <v>910</v>
      </c>
    </row>
    <row customHeight="1" ht="11.25">
      <c r="A193" s="5246" t="s">
        <v>2268</v>
      </c>
      <c r="B193" s="5246" t="s">
        <v>16</v>
      </c>
      <c r="C193" s="5246" t="s">
        <v>2814</v>
      </c>
      <c r="D193" s="5246" t="s">
        <v>2815</v>
      </c>
      <c r="E193" s="5246" t="s">
        <v>2816</v>
      </c>
      <c r="F193" s="5246" t="s">
        <v>2334</v>
      </c>
      <c r="G193" s="5246" t="s">
        <v>2817</v>
      </c>
      <c r="H193" s="5246" t="s">
        <v>28</v>
      </c>
      <c r="I193" s="5246" t="s">
        <v>910</v>
      </c>
    </row>
    <row customHeight="1" ht="11.25">
      <c r="A194" s="5246" t="s">
        <v>2268</v>
      </c>
      <c r="B194" s="5246" t="s">
        <v>16</v>
      </c>
      <c r="C194" s="5246" t="s">
        <v>2523</v>
      </c>
      <c r="D194" s="5246" t="s">
        <v>2524</v>
      </c>
      <c r="E194" s="5246" t="s">
        <v>2525</v>
      </c>
      <c r="F194" s="5246" t="s">
        <v>2526</v>
      </c>
      <c r="G194" s="5246" t="s">
        <v>2527</v>
      </c>
      <c r="H194" s="5246" t="s">
        <v>28</v>
      </c>
      <c r="I194" s="5246" t="s">
        <v>910</v>
      </c>
    </row>
    <row customHeight="1" ht="11.25">
      <c r="A195" s="5246" t="s">
        <v>2268</v>
      </c>
      <c r="B195" s="5246" t="s">
        <v>16</v>
      </c>
      <c r="C195" s="5246" t="s">
        <v>2765</v>
      </c>
      <c r="D195" s="5246" t="s">
        <v>2766</v>
      </c>
      <c r="E195" s="5246" t="s">
        <v>2767</v>
      </c>
      <c r="F195" s="5246" t="s">
        <v>2320</v>
      </c>
      <c r="G195" s="5246" t="s">
        <v>2768</v>
      </c>
      <c r="H195" s="5246" t="s">
        <v>28</v>
      </c>
      <c r="I195" s="5246" t="s">
        <v>910</v>
      </c>
    </row>
    <row customHeight="1" ht="11.25">
      <c r="A196" s="5246" t="s">
        <v>2268</v>
      </c>
      <c r="B196" s="5246" t="s">
        <v>16</v>
      </c>
      <c r="C196" s="5246" t="s">
        <v>2532</v>
      </c>
      <c r="D196" s="5246" t="s">
        <v>2533</v>
      </c>
      <c r="E196" s="5246" t="s">
        <v>2534</v>
      </c>
      <c r="F196" s="5246" t="s">
        <v>2535</v>
      </c>
      <c r="G196" s="5246" t="s">
        <v>2536</v>
      </c>
      <c r="H196" s="5246" t="s">
        <v>28</v>
      </c>
      <c r="I196" s="5246" t="s">
        <v>910</v>
      </c>
    </row>
    <row customHeight="1" ht="11.25">
      <c r="A197" s="5246" t="s">
        <v>2268</v>
      </c>
      <c r="B197" s="5246" t="s">
        <v>16</v>
      </c>
      <c r="C197" s="5246" t="s">
        <v>28</v>
      </c>
      <c r="D197" s="5246" t="s">
        <v>2550</v>
      </c>
      <c r="E197" s="5246" t="s">
        <v>2551</v>
      </c>
      <c r="F197" s="5246" t="s">
        <v>2552</v>
      </c>
      <c r="G197" s="5246" t="s">
        <v>28</v>
      </c>
      <c r="H197" s="5246" t="s">
        <v>28</v>
      </c>
      <c r="I197" s="5246" t="s">
        <v>910</v>
      </c>
    </row>
    <row customHeight="1" ht="11.25">
      <c r="A198" s="5246" t="s">
        <v>2268</v>
      </c>
      <c r="B198" s="5246" t="s">
        <v>16</v>
      </c>
      <c r="C198" s="5246" t="s">
        <v>2558</v>
      </c>
      <c r="D198" s="5246" t="s">
        <v>2559</v>
      </c>
      <c r="E198" s="5246" t="s">
        <v>2560</v>
      </c>
      <c r="F198" s="5246" t="s">
        <v>2561</v>
      </c>
      <c r="G198" s="5246" t="s">
        <v>28</v>
      </c>
      <c r="H198" s="5246" t="s">
        <v>28</v>
      </c>
      <c r="I198" s="5246" t="s">
        <v>910</v>
      </c>
    </row>
    <row customHeight="1" ht="11.25">
      <c r="A199" s="5246" t="s">
        <v>2268</v>
      </c>
      <c r="B199" s="5246" t="s">
        <v>16</v>
      </c>
      <c r="C199" s="5246" t="s">
        <v>2562</v>
      </c>
      <c r="D199" s="5246" t="s">
        <v>2563</v>
      </c>
      <c r="E199" s="5246" t="s">
        <v>2564</v>
      </c>
      <c r="F199" s="5246" t="s">
        <v>2565</v>
      </c>
      <c r="G199" s="5246" t="s">
        <v>2566</v>
      </c>
      <c r="H199" s="5246" t="s">
        <v>28</v>
      </c>
      <c r="I199" s="5246" t="s">
        <v>910</v>
      </c>
    </row>
    <row customHeight="1" ht="11.25">
      <c r="A200" s="5246" t="s">
        <v>2268</v>
      </c>
      <c r="B200" s="5246" t="s">
        <v>16</v>
      </c>
      <c r="C200" s="5246" t="s">
        <v>2570</v>
      </c>
      <c r="D200" s="5246" t="s">
        <v>2571</v>
      </c>
      <c r="E200" s="5246" t="s">
        <v>2572</v>
      </c>
      <c r="F200" s="5246" t="s">
        <v>2573</v>
      </c>
      <c r="G200" s="5246" t="s">
        <v>2392</v>
      </c>
      <c r="H200" s="5246" t="s">
        <v>28</v>
      </c>
      <c r="I200" s="5246" t="s">
        <v>910</v>
      </c>
    </row>
    <row customHeight="1" ht="11.25">
      <c r="A201" s="5246" t="s">
        <v>2268</v>
      </c>
      <c r="B201" s="5246" t="s">
        <v>16</v>
      </c>
      <c r="C201" s="5246" t="s">
        <v>2574</v>
      </c>
      <c r="D201" s="5246" t="s">
        <v>2575</v>
      </c>
      <c r="E201" s="5246" t="s">
        <v>2576</v>
      </c>
      <c r="F201" s="5246" t="s">
        <v>2577</v>
      </c>
      <c r="G201" s="5246" t="s">
        <v>2578</v>
      </c>
      <c r="H201" s="5246" t="s">
        <v>28</v>
      </c>
      <c r="I201" s="5246" t="s">
        <v>910</v>
      </c>
    </row>
    <row customHeight="1" ht="11.25">
      <c r="A202" s="5246" t="s">
        <v>2268</v>
      </c>
      <c r="B202" s="5246" t="s">
        <v>16</v>
      </c>
      <c r="C202" s="5246" t="s">
        <v>2283</v>
      </c>
      <c r="D202" s="5246" t="s">
        <v>2284</v>
      </c>
      <c r="E202" s="5246" t="s">
        <v>2285</v>
      </c>
      <c r="F202" s="5246" t="s">
        <v>2286</v>
      </c>
      <c r="G202" s="5246" t="s">
        <v>2287</v>
      </c>
      <c r="H202" s="5246" t="s">
        <v>28</v>
      </c>
      <c r="I202" s="5246" t="s">
        <v>1639</v>
      </c>
    </row>
    <row customHeight="1" ht="11.25">
      <c r="A203" s="5246" t="s">
        <v>2268</v>
      </c>
      <c r="B203" s="5246" t="s">
        <v>16</v>
      </c>
      <c r="C203" s="5246" t="s">
        <v>2818</v>
      </c>
      <c r="D203" s="5246" t="s">
        <v>2819</v>
      </c>
      <c r="E203" s="5246" t="s">
        <v>2820</v>
      </c>
      <c r="F203" s="5246" t="s">
        <v>578</v>
      </c>
      <c r="G203" s="5246" t="s">
        <v>2821</v>
      </c>
      <c r="H203" s="5246" t="s">
        <v>28</v>
      </c>
      <c r="I203" s="5246" t="s">
        <v>1639</v>
      </c>
    </row>
    <row customHeight="1" ht="11.25">
      <c r="A204" s="5246" t="s">
        <v>2268</v>
      </c>
      <c r="B204" s="5246" t="s">
        <v>16</v>
      </c>
      <c r="C204" s="5246" t="s">
        <v>2822</v>
      </c>
      <c r="D204" s="5246" t="s">
        <v>2823</v>
      </c>
      <c r="E204" s="5246" t="s">
        <v>2824</v>
      </c>
      <c r="F204" s="5246" t="s">
        <v>578</v>
      </c>
      <c r="G204" s="5246" t="s">
        <v>2825</v>
      </c>
      <c r="H204" s="5246" t="s">
        <v>28</v>
      </c>
      <c r="I204" s="5246" t="s">
        <v>1639</v>
      </c>
    </row>
    <row customHeight="1" ht="11.25">
      <c r="A205" s="5246" t="s">
        <v>2268</v>
      </c>
      <c r="B205" s="5246" t="s">
        <v>16</v>
      </c>
      <c r="C205" s="5246" t="s">
        <v>2826</v>
      </c>
      <c r="D205" s="5246" t="s">
        <v>2827</v>
      </c>
      <c r="E205" s="5246" t="s">
        <v>2828</v>
      </c>
      <c r="F205" s="5246" t="s">
        <v>578</v>
      </c>
      <c r="G205" s="5246" t="s">
        <v>2825</v>
      </c>
      <c r="H205" s="5246" t="s">
        <v>28</v>
      </c>
      <c r="I205" s="5246" t="s">
        <v>1639</v>
      </c>
    </row>
    <row customHeight="1" ht="11.25">
      <c r="A206" s="5246" t="s">
        <v>2268</v>
      </c>
      <c r="B206" s="5246" t="s">
        <v>16</v>
      </c>
      <c r="C206" s="5246" t="s">
        <v>2829</v>
      </c>
      <c r="D206" s="5246" t="s">
        <v>2830</v>
      </c>
      <c r="E206" s="5246" t="s">
        <v>2831</v>
      </c>
      <c r="F206" s="5246" t="s">
        <v>578</v>
      </c>
      <c r="G206" s="5246" t="s">
        <v>2832</v>
      </c>
      <c r="H206" s="5246" t="s">
        <v>28</v>
      </c>
      <c r="I206" s="5246" t="s">
        <v>1639</v>
      </c>
    </row>
    <row customHeight="1" ht="11.25">
      <c r="A207" s="5246" t="s">
        <v>2268</v>
      </c>
      <c r="B207" s="5246" t="s">
        <v>16</v>
      </c>
      <c r="C207" s="5246" t="s">
        <v>2833</v>
      </c>
      <c r="D207" s="5246" t="s">
        <v>2834</v>
      </c>
      <c r="E207" s="5246" t="s">
        <v>2835</v>
      </c>
      <c r="F207" s="5246" t="s">
        <v>578</v>
      </c>
      <c r="G207" s="5246" t="s">
        <v>2836</v>
      </c>
      <c r="H207" s="5246" t="s">
        <v>28</v>
      </c>
      <c r="I207" s="5246" t="s">
        <v>1639</v>
      </c>
    </row>
    <row customHeight="1" ht="11.25">
      <c r="A208" s="5246" t="s">
        <v>2268</v>
      </c>
      <c r="B208" s="5246" t="s">
        <v>16</v>
      </c>
      <c r="C208" s="5246" t="s">
        <v>2837</v>
      </c>
      <c r="D208" s="5246" t="s">
        <v>2838</v>
      </c>
      <c r="E208" s="5246" t="s">
        <v>2839</v>
      </c>
      <c r="F208" s="5246" t="s">
        <v>578</v>
      </c>
      <c r="G208" s="5246" t="s">
        <v>28</v>
      </c>
      <c r="H208" s="5246" t="s">
        <v>28</v>
      </c>
      <c r="I208" s="5246" t="s">
        <v>1639</v>
      </c>
    </row>
    <row customHeight="1" ht="11.25">
      <c r="A209" s="5246" t="s">
        <v>2268</v>
      </c>
      <c r="B209" s="5246" t="s">
        <v>16</v>
      </c>
      <c r="C209" s="5246" t="s">
        <v>2840</v>
      </c>
      <c r="D209" s="5246" t="s">
        <v>2841</v>
      </c>
      <c r="E209" s="5246" t="s">
        <v>2842</v>
      </c>
      <c r="F209" s="5246" t="s">
        <v>578</v>
      </c>
      <c r="G209" s="5246" t="s">
        <v>2843</v>
      </c>
      <c r="H209" s="5246" t="s">
        <v>28</v>
      </c>
      <c r="I209" s="5246" t="s">
        <v>1639</v>
      </c>
    </row>
    <row customHeight="1" ht="11.25">
      <c r="A210" s="5246" t="s">
        <v>2268</v>
      </c>
      <c r="B210" s="5246" t="s">
        <v>16</v>
      </c>
      <c r="C210" s="5246" t="s">
        <v>2844</v>
      </c>
      <c r="D210" s="5246" t="s">
        <v>2845</v>
      </c>
      <c r="E210" s="5246" t="s">
        <v>2846</v>
      </c>
      <c r="F210" s="5246" t="s">
        <v>578</v>
      </c>
      <c r="G210" s="5246" t="s">
        <v>2847</v>
      </c>
      <c r="H210" s="5246" t="s">
        <v>28</v>
      </c>
      <c r="I210" s="5246" t="s">
        <v>1639</v>
      </c>
    </row>
    <row customHeight="1" ht="11.25">
      <c r="A211" s="5246" t="s">
        <v>2268</v>
      </c>
      <c r="B211" s="5246" t="s">
        <v>16</v>
      </c>
      <c r="C211" s="5246" t="s">
        <v>2848</v>
      </c>
      <c r="D211" s="5246" t="s">
        <v>2849</v>
      </c>
      <c r="E211" s="5246" t="s">
        <v>2850</v>
      </c>
      <c r="F211" s="5246" t="s">
        <v>578</v>
      </c>
      <c r="G211" s="5246" t="s">
        <v>2851</v>
      </c>
      <c r="H211" s="5246" t="s">
        <v>28</v>
      </c>
      <c r="I211" s="5246" t="s">
        <v>1639</v>
      </c>
    </row>
    <row customHeight="1" ht="11.25">
      <c r="A212" s="5246" t="s">
        <v>2268</v>
      </c>
      <c r="B212" s="5246" t="s">
        <v>16</v>
      </c>
      <c r="C212" s="5246" t="s">
        <v>2852</v>
      </c>
      <c r="D212" s="5246" t="s">
        <v>2853</v>
      </c>
      <c r="E212" s="5246" t="s">
        <v>2854</v>
      </c>
      <c r="F212" s="5246" t="s">
        <v>578</v>
      </c>
      <c r="G212" s="5246" t="s">
        <v>2825</v>
      </c>
      <c r="H212" s="5246" t="s">
        <v>28</v>
      </c>
      <c r="I212" s="5246" t="s">
        <v>1639</v>
      </c>
    </row>
    <row customHeight="1" ht="11.25">
      <c r="A213" s="5246" t="s">
        <v>2268</v>
      </c>
      <c r="B213" s="5246" t="s">
        <v>16</v>
      </c>
      <c r="C213" s="5246" t="s">
        <v>2855</v>
      </c>
      <c r="D213" s="5246" t="s">
        <v>2856</v>
      </c>
      <c r="E213" s="5246" t="s">
        <v>2857</v>
      </c>
      <c r="F213" s="5246" t="s">
        <v>578</v>
      </c>
      <c r="G213" s="5246" t="s">
        <v>2858</v>
      </c>
      <c r="H213" s="5246" t="s">
        <v>28</v>
      </c>
      <c r="I213" s="5246" t="s">
        <v>1639</v>
      </c>
    </row>
    <row customHeight="1" ht="11.25">
      <c r="A214" s="5246" t="s">
        <v>2268</v>
      </c>
      <c r="B214" s="5246" t="s">
        <v>16</v>
      </c>
      <c r="C214" s="5246" t="s">
        <v>2859</v>
      </c>
      <c r="D214" s="5246" t="s">
        <v>2860</v>
      </c>
      <c r="E214" s="5246" t="s">
        <v>2861</v>
      </c>
      <c r="F214" s="5246" t="s">
        <v>578</v>
      </c>
      <c r="G214" s="5246" t="s">
        <v>2862</v>
      </c>
      <c r="H214" s="5246" t="s">
        <v>28</v>
      </c>
      <c r="I214" s="5246" t="s">
        <v>1639</v>
      </c>
    </row>
    <row customHeight="1" ht="11.25">
      <c r="A215" s="5246" t="s">
        <v>2268</v>
      </c>
      <c r="B215" s="5246" t="s">
        <v>16</v>
      </c>
      <c r="C215" s="5246" t="s">
        <v>2863</v>
      </c>
      <c r="D215" s="5246" t="s">
        <v>2864</v>
      </c>
      <c r="E215" s="5246" t="s">
        <v>2865</v>
      </c>
      <c r="F215" s="5246" t="s">
        <v>2866</v>
      </c>
      <c r="G215" s="5246" t="s">
        <v>2867</v>
      </c>
      <c r="H215" s="5246" t="s">
        <v>28</v>
      </c>
      <c r="I215" s="5246" t="s">
        <v>1639</v>
      </c>
    </row>
    <row customHeight="1" ht="11.25">
      <c r="A216" s="5246" t="s">
        <v>2268</v>
      </c>
      <c r="B216" s="5246" t="s">
        <v>16</v>
      </c>
      <c r="C216" s="5246" t="s">
        <v>2408</v>
      </c>
      <c r="D216" s="5246" t="s">
        <v>2409</v>
      </c>
      <c r="E216" s="5246" t="s">
        <v>2410</v>
      </c>
      <c r="F216" s="5246" t="s">
        <v>2411</v>
      </c>
      <c r="G216" s="5246" t="s">
        <v>2412</v>
      </c>
      <c r="H216" s="5246" t="s">
        <v>28</v>
      </c>
      <c r="I216" s="5246" t="s">
        <v>1639</v>
      </c>
    </row>
    <row customHeight="1" ht="11.25">
      <c r="A217" s="5246" t="s">
        <v>2268</v>
      </c>
      <c r="B217" s="5246" t="s">
        <v>16</v>
      </c>
      <c r="C217" s="5246" t="s">
        <v>2868</v>
      </c>
      <c r="D217" s="5246" t="s">
        <v>2869</v>
      </c>
      <c r="E217" s="5246" t="s">
        <v>2870</v>
      </c>
      <c r="F217" s="5246" t="s">
        <v>2299</v>
      </c>
      <c r="G217" s="5246" t="s">
        <v>2871</v>
      </c>
      <c r="H217" s="5246" t="s">
        <v>28</v>
      </c>
      <c r="I217" s="5246" t="s">
        <v>1639</v>
      </c>
    </row>
    <row customHeight="1" ht="11.25">
      <c r="A218" s="5246" t="s">
        <v>2268</v>
      </c>
      <c r="B218" s="5246" t="s">
        <v>16</v>
      </c>
      <c r="C218" s="5246" t="s">
        <v>2872</v>
      </c>
      <c r="D218" s="5246" t="s">
        <v>2873</v>
      </c>
      <c r="E218" s="5246" t="s">
        <v>2874</v>
      </c>
      <c r="F218" s="5246" t="s">
        <v>2299</v>
      </c>
      <c r="G218" s="5246" t="s">
        <v>2875</v>
      </c>
      <c r="H218" s="5246" t="s">
        <v>28</v>
      </c>
      <c r="I218" s="5246" t="s">
        <v>1639</v>
      </c>
    </row>
    <row customHeight="1" ht="11.25">
      <c r="A219" s="5246" t="s">
        <v>2268</v>
      </c>
      <c r="B219" s="5246" t="s">
        <v>16</v>
      </c>
      <c r="C219" s="5246" t="s">
        <v>2876</v>
      </c>
      <c r="D219" s="5246" t="s">
        <v>2877</v>
      </c>
      <c r="E219" s="5246" t="s">
        <v>2878</v>
      </c>
      <c r="F219" s="5246" t="s">
        <v>2320</v>
      </c>
      <c r="G219" s="5246" t="s">
        <v>2879</v>
      </c>
      <c r="H219" s="5246" t="s">
        <v>28</v>
      </c>
      <c r="I219" s="5246" t="s">
        <v>1639</v>
      </c>
    </row>
    <row customHeight="1" ht="11.25">
      <c r="A220" s="5246" t="s">
        <v>2268</v>
      </c>
      <c r="B220" s="5246" t="s">
        <v>16</v>
      </c>
      <c r="C220" s="5246" t="s">
        <v>2880</v>
      </c>
      <c r="D220" s="5246" t="s">
        <v>2881</v>
      </c>
      <c r="E220" s="5246" t="s">
        <v>2882</v>
      </c>
      <c r="F220" s="5246" t="s">
        <v>2496</v>
      </c>
      <c r="G220" s="5246" t="s">
        <v>2883</v>
      </c>
      <c r="H220" s="5246" t="s">
        <v>28</v>
      </c>
      <c r="I220" s="5246" t="s">
        <v>1639</v>
      </c>
    </row>
    <row customHeight="1" ht="11.25">
      <c r="A221" s="5246" t="s">
        <v>2268</v>
      </c>
      <c r="B221" s="5246" t="s">
        <v>16</v>
      </c>
      <c r="C221" s="5246" t="s">
        <v>2884</v>
      </c>
      <c r="D221" s="5246" t="s">
        <v>2885</v>
      </c>
      <c r="E221" s="5246" t="s">
        <v>2886</v>
      </c>
      <c r="F221" s="5246" t="s">
        <v>2299</v>
      </c>
      <c r="G221" s="5246" t="s">
        <v>2887</v>
      </c>
      <c r="H221" s="5246" t="s">
        <v>28</v>
      </c>
      <c r="I221" s="5246" t="s">
        <v>1639</v>
      </c>
    </row>
    <row customHeight="1" ht="11.25">
      <c r="A222" s="5246" t="s">
        <v>2268</v>
      </c>
      <c r="B222" s="5246" t="s">
        <v>16</v>
      </c>
      <c r="C222" s="5246" t="s">
        <v>2888</v>
      </c>
      <c r="D222" s="5246" t="s">
        <v>2889</v>
      </c>
      <c r="E222" s="5246" t="s">
        <v>2890</v>
      </c>
      <c r="F222" s="5246" t="s">
        <v>2299</v>
      </c>
      <c r="G222" s="5246" t="s">
        <v>2891</v>
      </c>
      <c r="H222" s="5246" t="s">
        <v>28</v>
      </c>
      <c r="I222" s="5246" t="s">
        <v>1639</v>
      </c>
    </row>
    <row customHeight="1" ht="11.25">
      <c r="A223" s="5246" t="s">
        <v>2268</v>
      </c>
      <c r="B223" s="5246" t="s">
        <v>16</v>
      </c>
      <c r="C223" s="5246" t="s">
        <v>2892</v>
      </c>
      <c r="D223" s="5246" t="s">
        <v>2893</v>
      </c>
      <c r="E223" s="5246" t="s">
        <v>2894</v>
      </c>
      <c r="F223" s="5246" t="s">
        <v>2334</v>
      </c>
      <c r="G223" s="5246" t="s">
        <v>2895</v>
      </c>
      <c r="H223" s="5246" t="s">
        <v>28</v>
      </c>
      <c r="I223" s="5246" t="s">
        <v>1639</v>
      </c>
    </row>
    <row customHeight="1" ht="11.25">
      <c r="A224" s="5246" t="s">
        <v>2268</v>
      </c>
      <c r="B224" s="5246" t="s">
        <v>16</v>
      </c>
      <c r="C224" s="5246" t="s">
        <v>2896</v>
      </c>
      <c r="D224" s="5246" t="s">
        <v>2897</v>
      </c>
      <c r="E224" s="5246" t="s">
        <v>2898</v>
      </c>
      <c r="F224" s="5246" t="s">
        <v>2299</v>
      </c>
      <c r="G224" s="5246" t="s">
        <v>2899</v>
      </c>
      <c r="H224" s="5246" t="s">
        <v>28</v>
      </c>
      <c r="I224" s="5246" t="s">
        <v>1639</v>
      </c>
    </row>
    <row customHeight="1" ht="11.25">
      <c r="A225" s="5246" t="s">
        <v>2268</v>
      </c>
      <c r="B225" s="5246" t="s">
        <v>16</v>
      </c>
      <c r="C225" s="5246" t="s">
        <v>2900</v>
      </c>
      <c r="D225" s="5246" t="s">
        <v>2901</v>
      </c>
      <c r="E225" s="5246" t="s">
        <v>2902</v>
      </c>
      <c r="F225" s="5246" t="s">
        <v>2329</v>
      </c>
      <c r="G225" s="5246" t="s">
        <v>2903</v>
      </c>
      <c r="H225" s="5246" t="s">
        <v>28</v>
      </c>
      <c r="I225" s="5246" t="s">
        <v>1639</v>
      </c>
    </row>
    <row customHeight="1" ht="11.25">
      <c r="A226" s="5246" t="s">
        <v>2268</v>
      </c>
      <c r="B226" s="5246" t="s">
        <v>16</v>
      </c>
      <c r="C226" s="5246" t="s">
        <v>2904</v>
      </c>
      <c r="D226" s="5246" t="s">
        <v>2905</v>
      </c>
      <c r="E226" s="5246" t="s">
        <v>2906</v>
      </c>
      <c r="F226" s="5246" t="s">
        <v>2552</v>
      </c>
      <c r="G226" s="5246" t="s">
        <v>2907</v>
      </c>
      <c r="H226" s="5246" t="s">
        <v>28</v>
      </c>
      <c r="I226" s="5246" t="s">
        <v>1639</v>
      </c>
    </row>
    <row customHeight="1" ht="11.25">
      <c r="A227" s="5246" t="s">
        <v>2268</v>
      </c>
      <c r="B227" s="5246" t="s">
        <v>16</v>
      </c>
      <c r="C227" s="5246" t="s">
        <v>2908</v>
      </c>
      <c r="D227" s="5246" t="s">
        <v>2909</v>
      </c>
      <c r="E227" s="5246" t="s">
        <v>2910</v>
      </c>
      <c r="F227" s="5246" t="s">
        <v>53</v>
      </c>
      <c r="G227" s="5246" t="s">
        <v>2911</v>
      </c>
      <c r="H227" s="5246" t="s">
        <v>28</v>
      </c>
      <c r="I227" s="5246" t="s">
        <v>1639</v>
      </c>
    </row>
    <row customHeight="1" ht="11.25">
      <c r="A228" s="5246" t="s">
        <v>2268</v>
      </c>
      <c r="B228" s="5246" t="s">
        <v>16</v>
      </c>
      <c r="C228" s="5246" t="s">
        <v>2912</v>
      </c>
      <c r="D228" s="5246" t="s">
        <v>2913</v>
      </c>
      <c r="E228" s="5246" t="s">
        <v>2914</v>
      </c>
      <c r="F228" s="5246" t="s">
        <v>53</v>
      </c>
      <c r="G228" s="5246" t="s">
        <v>2915</v>
      </c>
      <c r="H228" s="5246" t="s">
        <v>28</v>
      </c>
      <c r="I228" s="5246" t="s">
        <v>1639</v>
      </c>
    </row>
    <row customHeight="1" ht="11.25">
      <c r="A229" s="5246" t="s">
        <v>2268</v>
      </c>
      <c r="B229" s="5246" t="s">
        <v>16</v>
      </c>
      <c r="C229" s="5246" t="s">
        <v>2916</v>
      </c>
      <c r="D229" s="5246" t="s">
        <v>2917</v>
      </c>
      <c r="E229" s="5246" t="s">
        <v>2918</v>
      </c>
      <c r="F229" s="5246" t="s">
        <v>2320</v>
      </c>
      <c r="G229" s="5246" t="s">
        <v>2919</v>
      </c>
      <c r="H229" s="5246" t="s">
        <v>28</v>
      </c>
      <c r="I229" s="5246" t="s">
        <v>1639</v>
      </c>
    </row>
    <row customHeight="1" ht="11.25">
      <c r="A230" s="5246" t="s">
        <v>2268</v>
      </c>
      <c r="B230" s="5246" t="s">
        <v>16</v>
      </c>
      <c r="C230" s="5246" t="s">
        <v>2920</v>
      </c>
      <c r="D230" s="5246" t="s">
        <v>2921</v>
      </c>
      <c r="E230" s="5246" t="s">
        <v>2922</v>
      </c>
      <c r="F230" s="5246" t="s">
        <v>2320</v>
      </c>
      <c r="G230" s="5246" t="s">
        <v>2923</v>
      </c>
      <c r="H230" s="5246" t="s">
        <v>28</v>
      </c>
      <c r="I230" s="5246" t="s">
        <v>1639</v>
      </c>
    </row>
    <row customHeight="1" ht="11.25">
      <c r="A231" s="5246" t="s">
        <v>2268</v>
      </c>
      <c r="B231" s="5246" t="s">
        <v>16</v>
      </c>
      <c r="C231" s="5246" t="s">
        <v>2924</v>
      </c>
      <c r="D231" s="5246" t="s">
        <v>2925</v>
      </c>
      <c r="E231" s="5246" t="s">
        <v>2926</v>
      </c>
      <c r="F231" s="5246" t="s">
        <v>53</v>
      </c>
      <c r="G231" s="5246" t="s">
        <v>2927</v>
      </c>
      <c r="H231" s="5246" t="s">
        <v>28</v>
      </c>
      <c r="I231" s="5246" t="s">
        <v>1639</v>
      </c>
    </row>
    <row customHeight="1" ht="11.25">
      <c r="A232" s="5246" t="s">
        <v>2268</v>
      </c>
      <c r="B232" s="5246" t="s">
        <v>16</v>
      </c>
      <c r="C232" s="5246" t="s">
        <v>2928</v>
      </c>
      <c r="D232" s="5246" t="s">
        <v>2929</v>
      </c>
      <c r="E232" s="5246" t="s">
        <v>2930</v>
      </c>
      <c r="F232" s="5246" t="s">
        <v>2315</v>
      </c>
      <c r="G232" s="5246" t="s">
        <v>2931</v>
      </c>
      <c r="H232" s="5246" t="s">
        <v>28</v>
      </c>
      <c r="I232" s="5246" t="s">
        <v>1639</v>
      </c>
    </row>
    <row customHeight="1" ht="11.25">
      <c r="A233" s="5246" t="s">
        <v>2268</v>
      </c>
      <c r="B233" s="5246" t="s">
        <v>16</v>
      </c>
      <c r="C233" s="5246" t="s">
        <v>2932</v>
      </c>
      <c r="D233" s="5246" t="s">
        <v>2933</v>
      </c>
      <c r="E233" s="5246" t="s">
        <v>2934</v>
      </c>
      <c r="F233" s="5246" t="s">
        <v>2299</v>
      </c>
      <c r="G233" s="5246" t="s">
        <v>2935</v>
      </c>
      <c r="H233" s="5246" t="s">
        <v>28</v>
      </c>
      <c r="I233" s="5246" t="s">
        <v>1639</v>
      </c>
    </row>
    <row customHeight="1" ht="11.25">
      <c r="A234" s="5246" t="s">
        <v>2268</v>
      </c>
      <c r="B234" s="5246" t="s">
        <v>16</v>
      </c>
      <c r="C234" s="5246" t="s">
        <v>2502</v>
      </c>
      <c r="D234" s="5246" t="s">
        <v>2503</v>
      </c>
      <c r="E234" s="5246" t="s">
        <v>2504</v>
      </c>
      <c r="F234" s="5246" t="s">
        <v>2496</v>
      </c>
      <c r="G234" s="5246" t="s">
        <v>2505</v>
      </c>
      <c r="H234" s="5246" t="s">
        <v>28</v>
      </c>
      <c r="I234" s="5246" t="s">
        <v>1639</v>
      </c>
    </row>
    <row customHeight="1" ht="11.25">
      <c r="A235" s="5246" t="s">
        <v>2268</v>
      </c>
      <c r="B235" s="5246" t="s">
        <v>16</v>
      </c>
      <c r="C235" s="5246" t="s">
        <v>2936</v>
      </c>
      <c r="D235" s="5246" t="s">
        <v>2937</v>
      </c>
      <c r="E235" s="5246" t="s">
        <v>2938</v>
      </c>
      <c r="F235" s="5246" t="s">
        <v>2334</v>
      </c>
      <c r="G235" s="5246" t="s">
        <v>2939</v>
      </c>
      <c r="H235" s="5246" t="s">
        <v>28</v>
      </c>
      <c r="I235" s="5246" t="s">
        <v>1639</v>
      </c>
    </row>
    <row customHeight="1" ht="11.25">
      <c r="A236" s="5246" t="s">
        <v>2268</v>
      </c>
      <c r="B236" s="5246" t="s">
        <v>16</v>
      </c>
      <c r="C236" s="5246" t="s">
        <v>2940</v>
      </c>
      <c r="D236" s="5246" t="s">
        <v>2941</v>
      </c>
      <c r="E236" s="5246" t="s">
        <v>2942</v>
      </c>
      <c r="F236" s="5246" t="s">
        <v>2496</v>
      </c>
      <c r="G236" s="5246" t="s">
        <v>2943</v>
      </c>
      <c r="H236" s="5246" t="s">
        <v>28</v>
      </c>
      <c r="I236" s="5246" t="s">
        <v>1639</v>
      </c>
    </row>
    <row customHeight="1" ht="11.25">
      <c r="A237" s="5246" t="s">
        <v>2268</v>
      </c>
      <c r="B237" s="5246" t="s">
        <v>16</v>
      </c>
      <c r="C237" s="5246" t="s">
        <v>2944</v>
      </c>
      <c r="D237" s="5246" t="s">
        <v>2945</v>
      </c>
      <c r="E237" s="5246" t="s">
        <v>2946</v>
      </c>
      <c r="F237" s="5246" t="s">
        <v>2496</v>
      </c>
      <c r="G237" s="5246" t="s">
        <v>2947</v>
      </c>
      <c r="H237" s="5246" t="s">
        <v>28</v>
      </c>
      <c r="I237" s="5246" t="s">
        <v>1639</v>
      </c>
    </row>
    <row customHeight="1" ht="11.25">
      <c r="A238" s="5246" t="s">
        <v>2268</v>
      </c>
      <c r="B238" s="5246" t="s">
        <v>16</v>
      </c>
      <c r="C238" s="5246" t="s">
        <v>2948</v>
      </c>
      <c r="D238" s="5246" t="s">
        <v>2949</v>
      </c>
      <c r="E238" s="5246" t="s">
        <v>2950</v>
      </c>
      <c r="F238" s="5246" t="s">
        <v>2496</v>
      </c>
      <c r="G238" s="5246" t="s">
        <v>2951</v>
      </c>
      <c r="H238" s="5246" t="s">
        <v>28</v>
      </c>
      <c r="I238" s="5246" t="s">
        <v>1639</v>
      </c>
    </row>
    <row customHeight="1" ht="11.25">
      <c r="A239" s="5246" t="s">
        <v>2268</v>
      </c>
      <c r="B239" s="5246" t="s">
        <v>16</v>
      </c>
      <c r="C239" s="5246" t="s">
        <v>2952</v>
      </c>
      <c r="D239" s="5246" t="s">
        <v>2953</v>
      </c>
      <c r="E239" s="5246" t="s">
        <v>2954</v>
      </c>
      <c r="F239" s="5246" t="s">
        <v>2552</v>
      </c>
      <c r="G239" s="5246" t="s">
        <v>2955</v>
      </c>
      <c r="H239" s="5246" t="s">
        <v>28</v>
      </c>
      <c r="I239" s="5246" t="s">
        <v>1639</v>
      </c>
    </row>
    <row customHeight="1" ht="11.25">
      <c r="A240" s="5246" t="s">
        <v>2268</v>
      </c>
      <c r="B240" s="5246" t="s">
        <v>16</v>
      </c>
      <c r="C240" s="5246" t="s">
        <v>2956</v>
      </c>
      <c r="D240" s="5246" t="s">
        <v>2957</v>
      </c>
      <c r="E240" s="5246" t="s">
        <v>2958</v>
      </c>
      <c r="F240" s="5246" t="s">
        <v>2959</v>
      </c>
      <c r="G240" s="5246" t="s">
        <v>2960</v>
      </c>
      <c r="H240" s="5246" t="s">
        <v>28</v>
      </c>
      <c r="I240" s="5246" t="s">
        <v>1639</v>
      </c>
    </row>
    <row customHeight="1" ht="11.25">
      <c r="A241" s="5246" t="s">
        <v>2268</v>
      </c>
      <c r="B241" s="5246" t="s">
        <v>16</v>
      </c>
      <c r="C241" s="5246" t="s">
        <v>2961</v>
      </c>
      <c r="D241" s="5246" t="s">
        <v>2962</v>
      </c>
      <c r="E241" s="5246" t="s">
        <v>2963</v>
      </c>
      <c r="F241" s="5246" t="s">
        <v>2605</v>
      </c>
      <c r="G241" s="5246" t="s">
        <v>2964</v>
      </c>
      <c r="H241" s="5246" t="s">
        <v>28</v>
      </c>
      <c r="I241" s="5246" t="s">
        <v>1639</v>
      </c>
    </row>
    <row customHeight="1" ht="11.25">
      <c r="A242" s="5246" t="s">
        <v>2268</v>
      </c>
      <c r="B242" s="5246" t="s">
        <v>16</v>
      </c>
      <c r="C242" s="5246" t="s">
        <v>2965</v>
      </c>
      <c r="D242" s="5246" t="s">
        <v>2966</v>
      </c>
      <c r="E242" s="5246" t="s">
        <v>2967</v>
      </c>
      <c r="F242" s="5246" t="s">
        <v>2496</v>
      </c>
      <c r="G242" s="5246" t="s">
        <v>2968</v>
      </c>
      <c r="H242" s="5246" t="s">
        <v>28</v>
      </c>
      <c r="I242" s="5246" t="s">
        <v>1639</v>
      </c>
    </row>
    <row customHeight="1" ht="11.25">
      <c r="A243" s="5246" t="s">
        <v>2268</v>
      </c>
      <c r="B243" s="5246" t="s">
        <v>16</v>
      </c>
      <c r="C243" s="5246" t="s">
        <v>2969</v>
      </c>
      <c r="D243" s="5246" t="s">
        <v>2970</v>
      </c>
      <c r="E243" s="5246" t="s">
        <v>2971</v>
      </c>
      <c r="F243" s="5246" t="s">
        <v>2496</v>
      </c>
      <c r="G243" s="5246" t="s">
        <v>2972</v>
      </c>
      <c r="H243" s="5246" t="s">
        <v>28</v>
      </c>
      <c r="I243" s="5246" t="s">
        <v>1639</v>
      </c>
    </row>
    <row customHeight="1" ht="11.25">
      <c r="A244" s="5246" t="s">
        <v>2268</v>
      </c>
      <c r="B244" s="5246" t="s">
        <v>16</v>
      </c>
      <c r="C244" s="5246" t="s">
        <v>2973</v>
      </c>
      <c r="D244" s="5246" t="s">
        <v>2974</v>
      </c>
      <c r="E244" s="5246" t="s">
        <v>2975</v>
      </c>
      <c r="F244" s="5246" t="s">
        <v>2329</v>
      </c>
      <c r="G244" s="5246" t="s">
        <v>2935</v>
      </c>
      <c r="H244" s="5246" t="s">
        <v>28</v>
      </c>
      <c r="I244" s="5246" t="s">
        <v>1639</v>
      </c>
    </row>
    <row customHeight="1" ht="11.25">
      <c r="A245" s="5246" t="s">
        <v>2268</v>
      </c>
      <c r="B245" s="5246" t="s">
        <v>16</v>
      </c>
      <c r="C245" s="5246" t="s">
        <v>2976</v>
      </c>
      <c r="D245" s="5246" t="s">
        <v>2977</v>
      </c>
      <c r="E245" s="5246" t="s">
        <v>2978</v>
      </c>
      <c r="F245" s="5246" t="s">
        <v>2329</v>
      </c>
      <c r="G245" s="5246" t="s">
        <v>2979</v>
      </c>
      <c r="H245" s="5246" t="s">
        <v>28</v>
      </c>
      <c r="I245" s="5246" t="s">
        <v>1639</v>
      </c>
    </row>
    <row customHeight="1" ht="11.25">
      <c r="A246" s="5246" t="s">
        <v>2268</v>
      </c>
      <c r="B246" s="5246" t="s">
        <v>16</v>
      </c>
      <c r="C246" s="5246" t="s">
        <v>2980</v>
      </c>
      <c r="D246" s="5246" t="s">
        <v>2981</v>
      </c>
      <c r="E246" s="5246" t="s">
        <v>2982</v>
      </c>
      <c r="F246" s="5246" t="s">
        <v>2286</v>
      </c>
      <c r="G246" s="5246" t="s">
        <v>2935</v>
      </c>
      <c r="H246" s="5246" t="s">
        <v>28</v>
      </c>
      <c r="I246" s="5246" t="s">
        <v>1639</v>
      </c>
    </row>
    <row customHeight="1" ht="11.25">
      <c r="A247" s="5246" t="s">
        <v>2268</v>
      </c>
      <c r="B247" s="5246" t="s">
        <v>16</v>
      </c>
      <c r="C247" s="5246" t="s">
        <v>2983</v>
      </c>
      <c r="D247" s="5246" t="s">
        <v>2984</v>
      </c>
      <c r="E247" s="5246" t="s">
        <v>2985</v>
      </c>
      <c r="F247" s="5246" t="s">
        <v>2299</v>
      </c>
      <c r="G247" s="5246" t="s">
        <v>2986</v>
      </c>
      <c r="H247" s="5246" t="s">
        <v>28</v>
      </c>
      <c r="I247" s="5246" t="s">
        <v>1639</v>
      </c>
    </row>
    <row customHeight="1" ht="11.25">
      <c r="A248" s="5246" t="s">
        <v>2268</v>
      </c>
      <c r="B248" s="5246" t="s">
        <v>16</v>
      </c>
      <c r="C248" s="5246" t="s">
        <v>2987</v>
      </c>
      <c r="D248" s="5246" t="s">
        <v>2988</v>
      </c>
      <c r="E248" s="5246" t="s">
        <v>2989</v>
      </c>
      <c r="F248" s="5246" t="s">
        <v>2416</v>
      </c>
      <c r="G248" s="5246" t="s">
        <v>2990</v>
      </c>
      <c r="H248" s="5246" t="s">
        <v>28</v>
      </c>
      <c r="I248" s="5246" t="s">
        <v>1639</v>
      </c>
    </row>
    <row customHeight="1" ht="11.25">
      <c r="A249" s="5246" t="s">
        <v>2268</v>
      </c>
      <c r="B249" s="5246" t="s">
        <v>16</v>
      </c>
      <c r="C249" s="5246" t="s">
        <v>2991</v>
      </c>
      <c r="D249" s="5246" t="s">
        <v>2992</v>
      </c>
      <c r="E249" s="5246" t="s">
        <v>2993</v>
      </c>
      <c r="F249" s="5246" t="s">
        <v>2994</v>
      </c>
      <c r="G249" s="5246" t="s">
        <v>2995</v>
      </c>
      <c r="H249" s="5246" t="s">
        <v>28</v>
      </c>
      <c r="I249" s="5246" t="s">
        <v>1639</v>
      </c>
    </row>
    <row customHeight="1" ht="11.25">
      <c r="A250" s="5246" t="s">
        <v>2268</v>
      </c>
      <c r="B250" s="5246" t="s">
        <v>16</v>
      </c>
      <c r="C250" s="5246" t="s">
        <v>28</v>
      </c>
      <c r="D250" s="5246" t="s">
        <v>2550</v>
      </c>
      <c r="E250" s="5246" t="s">
        <v>2551</v>
      </c>
      <c r="F250" s="5246" t="s">
        <v>2552</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5AE7B-11AB-1F9F-3827-5EEDF56F13C9}"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2996</v>
      </c>
      <c r="B1" s="136" t="s">
        <v>2997</v>
      </c>
      <c r="C1" s="136" t="s">
        <v>2998</v>
      </c>
      <c r="D1" s="136" t="s">
        <v>2999</v>
      </c>
      <c r="E1" s="73" t="s">
        <v>3000</v>
      </c>
      <c r="F1" s="73" t="s">
        <v>3001</v>
      </c>
      <c r="G1" s="73" t="s">
        <v>3002</v>
      </c>
    </row>
    <row customHeight="1" ht="11.25">
      <c r="A2" s="447" t="s">
        <v>16</v>
      </c>
      <c r="B2" s="0" t="s">
        <v>3003</v>
      </c>
      <c r="C2" s="0" t="s">
        <v>3004</v>
      </c>
      <c r="D2" s="0" t="s">
        <v>3003</v>
      </c>
      <c r="E2" s="0" t="s">
        <v>3004</v>
      </c>
      <c r="F2" s="0" t="s">
        <v>3005</v>
      </c>
      <c r="G2" s="0" t="s">
        <v>110</v>
      </c>
    </row>
    <row customHeight="1" ht="11.25">
      <c r="A3" s="447" t="s">
        <v>16</v>
      </c>
      <c r="B3" s="0" t="s">
        <v>3006</v>
      </c>
      <c r="C3" s="0" t="s">
        <v>3007</v>
      </c>
      <c r="D3" s="0" t="s">
        <v>3006</v>
      </c>
      <c r="E3" s="0" t="s">
        <v>3007</v>
      </c>
      <c r="F3" s="0" t="s">
        <v>3005</v>
      </c>
      <c r="G3" s="0" t="s">
        <v>111</v>
      </c>
    </row>
    <row customHeight="1" ht="11.25">
      <c r="A4" s="447" t="s">
        <v>16</v>
      </c>
      <c r="B4" s="0" t="s">
        <v>3008</v>
      </c>
      <c r="C4" s="0" t="s">
        <v>3009</v>
      </c>
      <c r="D4" s="0" t="s">
        <v>3008</v>
      </c>
      <c r="E4" s="0" t="s">
        <v>3009</v>
      </c>
      <c r="F4" s="0" t="s">
        <v>3005</v>
      </c>
      <c r="G4" s="0" t="s">
        <v>91</v>
      </c>
    </row>
    <row customHeight="1" ht="11.25">
      <c r="A5" s="447" t="s">
        <v>16</v>
      </c>
      <c r="B5" s="0" t="s">
        <v>3010</v>
      </c>
      <c r="C5" s="0" t="s">
        <v>3011</v>
      </c>
      <c r="D5" s="0" t="s">
        <v>3010</v>
      </c>
      <c r="E5" s="0" t="s">
        <v>3011</v>
      </c>
      <c r="F5" s="0" t="s">
        <v>3005</v>
      </c>
      <c r="G5" s="0" t="s">
        <v>92</v>
      </c>
    </row>
    <row customHeight="1" ht="11.25">
      <c r="A6" s="447" t="s">
        <v>16</v>
      </c>
      <c r="B6" s="0" t="s">
        <v>3012</v>
      </c>
      <c r="C6" s="0" t="s">
        <v>3013</v>
      </c>
      <c r="D6" s="0" t="s">
        <v>3012</v>
      </c>
      <c r="E6" s="0" t="s">
        <v>3013</v>
      </c>
      <c r="F6" s="0" t="s">
        <v>3014</v>
      </c>
      <c r="G6" s="0" t="s">
        <v>112</v>
      </c>
    </row>
    <row customHeight="1" ht="11.25">
      <c r="A7" s="447" t="s">
        <v>16</v>
      </c>
      <c r="B7" s="0" t="s">
        <v>3015</v>
      </c>
      <c r="C7" s="0" t="s">
        <v>3016</v>
      </c>
      <c r="D7" s="0" t="s">
        <v>3015</v>
      </c>
      <c r="E7" s="0" t="s">
        <v>3016</v>
      </c>
      <c r="F7" s="0" t="s">
        <v>3005</v>
      </c>
      <c r="G7" s="0" t="s">
        <v>93</v>
      </c>
    </row>
    <row customHeight="1" ht="11.25">
      <c r="A8" s="447" t="s">
        <v>16</v>
      </c>
      <c r="B8" s="0" t="s">
        <v>3017</v>
      </c>
      <c r="C8" s="0" t="s">
        <v>3018</v>
      </c>
      <c r="D8" s="0" t="s">
        <v>3017</v>
      </c>
      <c r="E8" s="0" t="s">
        <v>3018</v>
      </c>
      <c r="F8" s="0" t="s">
        <v>3005</v>
      </c>
      <c r="G8" s="0" t="s">
        <v>94</v>
      </c>
    </row>
    <row customHeight="1" ht="11.25">
      <c r="A9" s="447" t="s">
        <v>16</v>
      </c>
      <c r="B9" s="0" t="s">
        <v>3019</v>
      </c>
      <c r="C9" s="0" t="s">
        <v>3020</v>
      </c>
      <c r="D9" s="0" t="s">
        <v>3019</v>
      </c>
      <c r="E9" s="0" t="s">
        <v>3020</v>
      </c>
      <c r="F9" s="0" t="s">
        <v>3014</v>
      </c>
      <c r="G9" s="0" t="s">
        <v>113</v>
      </c>
    </row>
    <row customHeight="1" ht="11.25">
      <c r="A10" s="447" t="s">
        <v>16</v>
      </c>
      <c r="B10" s="0" t="s">
        <v>3021</v>
      </c>
      <c r="C10" s="0" t="s">
        <v>3022</v>
      </c>
      <c r="D10" s="0" t="s">
        <v>3021</v>
      </c>
      <c r="E10" s="0" t="s">
        <v>3022</v>
      </c>
      <c r="F10" s="0" t="s">
        <v>3005</v>
      </c>
      <c r="G10" s="0" t="s">
        <v>149</v>
      </c>
    </row>
    <row customHeight="1" ht="11.25">
      <c r="A11" s="447" t="s">
        <v>16</v>
      </c>
      <c r="B11" s="0" t="s">
        <v>3023</v>
      </c>
      <c r="C11" s="0" t="s">
        <v>3024</v>
      </c>
      <c r="D11" s="0" t="s">
        <v>3023</v>
      </c>
      <c r="E11" s="0" t="s">
        <v>3024</v>
      </c>
      <c r="F11" s="0" t="s">
        <v>3014</v>
      </c>
      <c r="G11" s="0" t="s">
        <v>150</v>
      </c>
    </row>
    <row customHeight="1" ht="11.25">
      <c r="A12" s="447" t="s">
        <v>16</v>
      </c>
      <c r="B12" s="0" t="s">
        <v>3025</v>
      </c>
      <c r="C12" s="0" t="s">
        <v>3026</v>
      </c>
      <c r="D12" s="0" t="s">
        <v>3025</v>
      </c>
      <c r="E12" s="0" t="s">
        <v>3026</v>
      </c>
      <c r="F12" s="0" t="s">
        <v>3014</v>
      </c>
      <c r="G12" s="0" t="s">
        <v>151</v>
      </c>
    </row>
    <row customHeight="1" ht="11.25">
      <c r="A13" s="447" t="s">
        <v>16</v>
      </c>
      <c r="B13" s="0" t="s">
        <v>101</v>
      </c>
      <c r="C13" s="0" t="s">
        <v>102</v>
      </c>
      <c r="D13" s="0" t="s">
        <v>101</v>
      </c>
      <c r="E13" s="0" t="s">
        <v>102</v>
      </c>
      <c r="F13" s="0" t="s">
        <v>3014</v>
      </c>
      <c r="G13" s="0" t="s">
        <v>100</v>
      </c>
    </row>
    <row customHeight="1" ht="11.25">
      <c r="A14" s="447" t="s">
        <v>16</v>
      </c>
      <c r="B14" s="0" t="s">
        <v>3027</v>
      </c>
      <c r="C14" s="0" t="s">
        <v>3028</v>
      </c>
      <c r="D14" s="0" t="s">
        <v>3027</v>
      </c>
      <c r="E14" s="0" t="s">
        <v>3028</v>
      </c>
      <c r="F14" s="0" t="s">
        <v>3014</v>
      </c>
      <c r="G14" s="0" t="s">
        <v>152</v>
      </c>
    </row>
    <row customHeight="1" ht="11.25">
      <c r="A15" s="447" t="s">
        <v>16</v>
      </c>
      <c r="B15" s="0" t="s">
        <v>3029</v>
      </c>
      <c r="C15" s="0" t="s">
        <v>3030</v>
      </c>
      <c r="D15" s="0" t="s">
        <v>3029</v>
      </c>
      <c r="E15" s="0" t="s">
        <v>3030</v>
      </c>
      <c r="F15" s="0" t="s">
        <v>3014</v>
      </c>
      <c r="G15" s="0" t="s">
        <v>153</v>
      </c>
    </row>
    <row customHeight="1" ht="11.25">
      <c r="A16" s="447" t="s">
        <v>16</v>
      </c>
      <c r="B16" s="0" t="s">
        <v>3031</v>
      </c>
      <c r="C16" s="0" t="s">
        <v>3032</v>
      </c>
      <c r="D16" s="0" t="s">
        <v>3031</v>
      </c>
      <c r="E16" s="0" t="s">
        <v>3032</v>
      </c>
      <c r="F16" s="0" t="s">
        <v>3014</v>
      </c>
      <c r="G16" s="0" t="s">
        <v>1482</v>
      </c>
    </row>
    <row customHeight="1" ht="11.25">
      <c r="A17" s="447" t="s">
        <v>16</v>
      </c>
      <c r="B17" s="0" t="s">
        <v>3033</v>
      </c>
      <c r="C17" s="0" t="s">
        <v>3034</v>
      </c>
      <c r="D17" s="0" t="s">
        <v>3033</v>
      </c>
      <c r="E17" s="0" t="s">
        <v>3034</v>
      </c>
      <c r="F17" s="0" t="s">
        <v>3014</v>
      </c>
      <c r="G17" s="0" t="s">
        <v>1488</v>
      </c>
    </row>
    <row customHeight="1" ht="11.25">
      <c r="A18" s="447" t="s">
        <v>16</v>
      </c>
      <c r="B18" s="0" t="s">
        <v>3035</v>
      </c>
      <c r="C18" s="0" t="s">
        <v>3036</v>
      </c>
      <c r="D18" s="0" t="s">
        <v>3035</v>
      </c>
      <c r="E18" s="0" t="s">
        <v>3036</v>
      </c>
      <c r="F18" s="0" t="s">
        <v>3005</v>
      </c>
      <c r="G18" s="0" t="s">
        <v>1500</v>
      </c>
    </row>
    <row customHeight="1" ht="11.25">
      <c r="A19" s="447" t="s">
        <v>16</v>
      </c>
      <c r="B19" s="0" t="s">
        <v>3037</v>
      </c>
      <c r="C19" s="0" t="s">
        <v>3038</v>
      </c>
      <c r="D19" s="0" t="s">
        <v>3037</v>
      </c>
      <c r="E19" s="0" t="s">
        <v>3038</v>
      </c>
      <c r="F19" s="0" t="s">
        <v>3014</v>
      </c>
      <c r="G19" s="0" t="s">
        <v>1514</v>
      </c>
    </row>
    <row customHeight="1" ht="11.25">
      <c r="A20" s="447" t="s">
        <v>16</v>
      </c>
      <c r="B20" s="0" t="s">
        <v>3039</v>
      </c>
      <c r="C20" s="0" t="s">
        <v>3040</v>
      </c>
      <c r="D20" s="0" t="s">
        <v>3039</v>
      </c>
      <c r="E20" s="0" t="s">
        <v>3040</v>
      </c>
      <c r="F20" s="0" t="s">
        <v>3005</v>
      </c>
      <c r="G20" s="0" t="s">
        <v>1526</v>
      </c>
    </row>
    <row customHeight="1" ht="11.25">
      <c r="A21" s="447" t="s">
        <v>16</v>
      </c>
      <c r="B21" s="0" t="s">
        <v>3041</v>
      </c>
      <c r="C21" s="0" t="s">
        <v>3042</v>
      </c>
      <c r="D21" s="0" t="s">
        <v>3041</v>
      </c>
      <c r="E21" s="0" t="s">
        <v>3042</v>
      </c>
      <c r="F21" s="0" t="s">
        <v>3014</v>
      </c>
      <c r="G21" s="0" t="s">
        <v>1535</v>
      </c>
    </row>
    <row customHeight="1" ht="11.25">
      <c r="A22" s="447" t="s">
        <v>16</v>
      </c>
      <c r="B22" s="0" t="s">
        <v>3043</v>
      </c>
      <c r="C22" s="0" t="s">
        <v>3044</v>
      </c>
      <c r="D22" s="0" t="s">
        <v>3043</v>
      </c>
      <c r="E22" s="0" t="s">
        <v>3044</v>
      </c>
      <c r="F22" s="0" t="s">
        <v>3005</v>
      </c>
      <c r="G22" s="0" t="s">
        <v>1551</v>
      </c>
    </row>
    <row customHeight="1" ht="11.25">
      <c r="A23" s="447" t="s">
        <v>16</v>
      </c>
      <c r="B23" s="0" t="s">
        <v>3045</v>
      </c>
      <c r="C23" s="0" t="s">
        <v>3046</v>
      </c>
      <c r="D23" s="0" t="s">
        <v>3045</v>
      </c>
      <c r="E23" s="0" t="s">
        <v>3046</v>
      </c>
      <c r="F23" s="0" t="s">
        <v>3014</v>
      </c>
      <c r="G23" s="0" t="s">
        <v>1558</v>
      </c>
    </row>
    <row customHeight="1" ht="11.25">
      <c r="A24" s="447" t="s">
        <v>16</v>
      </c>
      <c r="B24" s="0" t="s">
        <v>3047</v>
      </c>
      <c r="C24" s="0" t="s">
        <v>3048</v>
      </c>
      <c r="D24" s="0" t="s">
        <v>3047</v>
      </c>
      <c r="E24" s="0" t="s">
        <v>3048</v>
      </c>
      <c r="F24" s="0" t="s">
        <v>3005</v>
      </c>
      <c r="G24" s="0" t="s">
        <v>1566</v>
      </c>
    </row>
    <row customHeight="1" ht="11.25">
      <c r="A25" s="447" t="s">
        <v>16</v>
      </c>
      <c r="B25" s="0" t="s">
        <v>3049</v>
      </c>
      <c r="C25" s="0" t="s">
        <v>3050</v>
      </c>
      <c r="D25" s="0" t="s">
        <v>3049</v>
      </c>
      <c r="E25" s="0" t="s">
        <v>3050</v>
      </c>
      <c r="F25" s="0" t="s">
        <v>3005</v>
      </c>
      <c r="G25" s="0" t="s">
        <v>1573</v>
      </c>
    </row>
    <row customHeight="1" ht="11.25">
      <c r="A26" s="447" t="s">
        <v>16</v>
      </c>
      <c r="B26" s="0" t="s">
        <v>3051</v>
      </c>
      <c r="C26" s="0" t="s">
        <v>3052</v>
      </c>
      <c r="D26" s="0" t="s">
        <v>3051</v>
      </c>
      <c r="E26" s="0" t="s">
        <v>3052</v>
      </c>
      <c r="F26" s="0" t="s">
        <v>3005</v>
      </c>
      <c r="G26" s="0" t="s">
        <v>1577</v>
      </c>
    </row>
    <row customHeight="1" ht="11.25">
      <c r="A27" s="447" t="s">
        <v>16</v>
      </c>
      <c r="B27" s="0" t="s">
        <v>3053</v>
      </c>
      <c r="C27" s="0" t="s">
        <v>3054</v>
      </c>
      <c r="D27" s="0" t="s">
        <v>3053</v>
      </c>
      <c r="E27" s="0" t="s">
        <v>3054</v>
      </c>
      <c r="F27" s="0" t="s">
        <v>3005</v>
      </c>
      <c r="G27" s="0" t="s">
        <v>1582</v>
      </c>
    </row>
    <row customHeight="1" ht="11.25">
      <c r="A28" s="447" t="s">
        <v>16</v>
      </c>
      <c r="B28" s="0" t="s">
        <v>3055</v>
      </c>
      <c r="C28" s="0" t="s">
        <v>3056</v>
      </c>
      <c r="D28" s="0" t="s">
        <v>3055</v>
      </c>
      <c r="E28" s="0" t="s">
        <v>3056</v>
      </c>
      <c r="F28" s="0" t="s">
        <v>3005</v>
      </c>
      <c r="G28" s="0" t="s">
        <v>1590</v>
      </c>
    </row>
    <row customHeight="1" ht="11.25">
      <c r="A29" s="447" t="s">
        <v>16</v>
      </c>
      <c r="B29" s="0" t="s">
        <v>3057</v>
      </c>
      <c r="C29" s="0" t="s">
        <v>3058</v>
      </c>
      <c r="D29" s="0" t="s">
        <v>3057</v>
      </c>
      <c r="E29" s="0" t="s">
        <v>3058</v>
      </c>
      <c r="F29" s="0" t="s">
        <v>3014</v>
      </c>
      <c r="G29" s="0" t="s">
        <v>1592</v>
      </c>
    </row>
    <row customHeight="1" ht="11.25">
      <c r="A30" s="447" t="s">
        <v>16</v>
      </c>
      <c r="B30" s="0" t="s">
        <v>3059</v>
      </c>
      <c r="C30" s="0" t="s">
        <v>3060</v>
      </c>
      <c r="D30" s="0" t="s">
        <v>3059</v>
      </c>
      <c r="E30" s="0" t="s">
        <v>3060</v>
      </c>
      <c r="F30" s="0" t="s">
        <v>3005</v>
      </c>
      <c r="G30" s="0" t="s">
        <v>1595</v>
      </c>
    </row>
    <row customHeight="1" ht="11.25">
      <c r="A31" s="447" t="s">
        <v>16</v>
      </c>
      <c r="B31" s="0" t="s">
        <v>3061</v>
      </c>
      <c r="C31" s="0" t="s">
        <v>3062</v>
      </c>
      <c r="D31" s="0" t="s">
        <v>3061</v>
      </c>
      <c r="E31" s="0" t="s">
        <v>3062</v>
      </c>
      <c r="F31" s="0" t="s">
        <v>3014</v>
      </c>
      <c r="G31" s="0" t="s">
        <v>1601</v>
      </c>
    </row>
    <row customHeight="1" ht="11.25">
      <c r="A32" s="447" t="s">
        <v>16</v>
      </c>
      <c r="B32" s="0" t="s">
        <v>3063</v>
      </c>
      <c r="C32" s="0" t="s">
        <v>3064</v>
      </c>
      <c r="D32" s="0" t="s">
        <v>3063</v>
      </c>
      <c r="E32" s="0" t="s">
        <v>3064</v>
      </c>
      <c r="F32" s="0" t="s">
        <v>3005</v>
      </c>
      <c r="G32" s="0" t="s">
        <v>1603</v>
      </c>
    </row>
    <row customHeight="1" ht="11.25">
      <c r="A33" s="447" t="s">
        <v>16</v>
      </c>
      <c r="B33" s="0" t="s">
        <v>3065</v>
      </c>
      <c r="C33" s="0" t="s">
        <v>3066</v>
      </c>
      <c r="D33" s="0" t="s">
        <v>3065</v>
      </c>
      <c r="E33" s="0" t="s">
        <v>3066</v>
      </c>
      <c r="F33" s="0" t="s">
        <v>3014</v>
      </c>
      <c r="G33" s="0" t="s">
        <v>1605</v>
      </c>
    </row>
    <row customHeight="1" ht="11.25">
      <c r="A34" s="447" t="s">
        <v>16</v>
      </c>
      <c r="B34" s="0" t="s">
        <v>3067</v>
      </c>
      <c r="C34" s="0" t="s">
        <v>3068</v>
      </c>
      <c r="D34" s="0" t="s">
        <v>3067</v>
      </c>
      <c r="E34" s="0" t="s">
        <v>3068</v>
      </c>
      <c r="F34" s="0" t="s">
        <v>3005</v>
      </c>
      <c r="G34" s="0" t="s">
        <v>1607</v>
      </c>
    </row>
    <row customHeight="1" ht="11.25">
      <c r="A35" s="447" t="s">
        <v>16</v>
      </c>
      <c r="B35" s="0" t="s">
        <v>3069</v>
      </c>
      <c r="C35" s="0" t="s">
        <v>3070</v>
      </c>
      <c r="D35" s="0" t="s">
        <v>3069</v>
      </c>
      <c r="E35" s="0" t="s">
        <v>3070</v>
      </c>
      <c r="F35" s="0" t="s">
        <v>3005</v>
      </c>
      <c r="G35" s="0" t="s">
        <v>1612</v>
      </c>
    </row>
    <row customHeight="1" ht="11.25">
      <c r="A36" s="447" t="s">
        <v>16</v>
      </c>
      <c r="B36" s="0" t="s">
        <v>3071</v>
      </c>
      <c r="C36" s="0" t="s">
        <v>3072</v>
      </c>
      <c r="D36" s="0" t="s">
        <v>3071</v>
      </c>
      <c r="E36" s="0" t="s">
        <v>3072</v>
      </c>
      <c r="F36" s="0" t="s">
        <v>3014</v>
      </c>
      <c r="G36" s="0" t="s">
        <v>1617</v>
      </c>
    </row>
    <row customHeight="1" ht="11.25">
      <c r="A37" s="447" t="s">
        <v>16</v>
      </c>
      <c r="B37" s="0" t="s">
        <v>3073</v>
      </c>
      <c r="C37" s="0" t="s">
        <v>3074</v>
      </c>
      <c r="D37" s="0" t="s">
        <v>3073</v>
      </c>
      <c r="E37" s="0" t="s">
        <v>3074</v>
      </c>
      <c r="F37" s="0" t="s">
        <v>3005</v>
      </c>
      <c r="G37" s="0" t="s">
        <v>1621</v>
      </c>
    </row>
    <row customHeight="1" ht="11.25">
      <c r="A38" s="447" t="s">
        <v>16</v>
      </c>
      <c r="B38" s="0" t="s">
        <v>3075</v>
      </c>
      <c r="C38" s="0" t="s">
        <v>3076</v>
      </c>
      <c r="D38" s="0" t="s">
        <v>3075</v>
      </c>
      <c r="E38" s="0" t="s">
        <v>3076</v>
      </c>
      <c r="F38" s="0" t="s">
        <v>3005</v>
      </c>
      <c r="G38" s="0" t="s">
        <v>1629</v>
      </c>
    </row>
    <row customHeight="1" ht="11.25">
      <c r="A39" s="447" t="s">
        <v>16</v>
      </c>
      <c r="B39" s="0" t="s">
        <v>3077</v>
      </c>
      <c r="C39" s="0" t="s">
        <v>3078</v>
      </c>
      <c r="D39" s="0" t="s">
        <v>3077</v>
      </c>
      <c r="E39" s="0" t="s">
        <v>3078</v>
      </c>
      <c r="F39" s="0" t="s">
        <v>3014</v>
      </c>
      <c r="G39" s="0" t="s">
        <v>1635</v>
      </c>
    </row>
    <row customHeight="1" ht="11.25">
      <c r="A40" s="447" t="s">
        <v>16</v>
      </c>
      <c r="B40" s="0" t="s">
        <v>3079</v>
      </c>
      <c r="C40" s="0" t="s">
        <v>3080</v>
      </c>
      <c r="D40" s="0" t="s">
        <v>3079</v>
      </c>
      <c r="E40" s="0" t="s">
        <v>3080</v>
      </c>
      <c r="F40" s="0" t="s">
        <v>3005</v>
      </c>
      <c r="G40" s="0" t="s">
        <v>1640</v>
      </c>
    </row>
    <row customHeight="1" ht="11.25">
      <c r="A41" s="447" t="s">
        <v>16</v>
      </c>
      <c r="B41" s="0" t="s">
        <v>3081</v>
      </c>
      <c r="C41" s="0" t="s">
        <v>3082</v>
      </c>
      <c r="D41" s="0" t="s">
        <v>3081</v>
      </c>
      <c r="E41" s="0" t="s">
        <v>3082</v>
      </c>
      <c r="F41" s="0" t="s">
        <v>3005</v>
      </c>
      <c r="G41" s="0" t="s">
        <v>1644</v>
      </c>
    </row>
    <row customHeight="1" ht="11.25">
      <c r="A42" s="447" t="s">
        <v>16</v>
      </c>
      <c r="B42" s="0" t="s">
        <v>3083</v>
      </c>
      <c r="C42" s="0" t="s">
        <v>3084</v>
      </c>
      <c r="D42" s="0" t="s">
        <v>3083</v>
      </c>
      <c r="E42" s="0" t="s">
        <v>3084</v>
      </c>
      <c r="F42" s="0" t="s">
        <v>3005</v>
      </c>
      <c r="G42" s="0" t="s">
        <v>1647</v>
      </c>
    </row>
    <row customHeight="1" ht="11.25">
      <c r="A43" s="447" t="s">
        <v>16</v>
      </c>
      <c r="B43" s="0" t="s">
        <v>3085</v>
      </c>
      <c r="C43" s="0" t="s">
        <v>3086</v>
      </c>
      <c r="D43" s="0" t="s">
        <v>3085</v>
      </c>
      <c r="E43" s="0" t="s">
        <v>3086</v>
      </c>
      <c r="F43" s="0" t="s">
        <v>3005</v>
      </c>
      <c r="G43" s="0" t="s">
        <v>1654</v>
      </c>
    </row>
    <row customHeight="1" ht="11.25">
      <c r="A44" s="447"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E420D-186C-4B7D-5365-A0F64FCA4C5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3089</v>
      </c>
      <c r="B1" s="909" t="s">
        <v>3090</v>
      </c>
      <c r="C1" s="1233" t="s">
        <v>3091</v>
      </c>
      <c r="D1" s="909" t="s">
        <v>3092</v>
      </c>
      <c r="E1" s="909" t="s">
        <v>3093</v>
      </c>
      <c r="F1" s="1233" t="s">
        <v>3094</v>
      </c>
      <c r="G1" s="1233" t="s">
        <v>3095</v>
      </c>
      <c r="H1" s="1233" t="s">
        <v>3096</v>
      </c>
      <c r="I1" s="1233"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9B714-A076-D36A-C498-D4A7070C72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8598-FB88-0007-868D-57933D0D7B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3098</v>
      </c>
    </row>
    <row customHeight="1" ht="11.25">
      <c r="A2" s="5234" t="s">
        <v>99</v>
      </c>
      <c r="B2" s="5234"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98239-DA35-524E-29EB-AEE546E85A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3101</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5D2FB-10E3-A066-97F9-95911054E39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3102</v>
      </c>
    </row>
    <row customHeight="1" ht="11.25">
      <c r="A2" s="909" t="s">
        <v>3103</v>
      </c>
      <c r="B2" s="909" t="s">
        <v>1521</v>
      </c>
    </row>
    <row customHeight="1" ht="11.25">
      <c r="A3" s="909" t="s">
        <v>3104</v>
      </c>
      <c r="B3" s="909" t="s">
        <v>1531</v>
      </c>
    </row>
    <row customHeight="1" ht="11.25">
      <c r="A4" s="909" t="s">
        <v>3105</v>
      </c>
      <c r="B4" s="909" t="s">
        <v>1540</v>
      </c>
    </row>
    <row customHeight="1" ht="11.25">
      <c r="A5" s="909" t="s">
        <v>3106</v>
      </c>
      <c r="B5" s="909" t="s">
        <v>1549</v>
      </c>
    </row>
    <row customHeight="1" ht="11.25">
      <c r="A6" s="909" t="s">
        <v>3107</v>
      </c>
      <c r="B6" s="909" t="s">
        <v>1555</v>
      </c>
    </row>
    <row customHeight="1" ht="11.25">
      <c r="A7" s="909" t="s">
        <v>3108</v>
      </c>
      <c r="B7" s="909" t="s">
        <v>1563</v>
      </c>
    </row>
    <row customHeight="1" ht="11.25">
      <c r="A8" s="909" t="s">
        <v>3109</v>
      </c>
      <c r="B8" s="90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760E4-961C-DEAE-EF74-0CDF1BD4AD7A}"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7" t="s">
        <v>2996</v>
      </c>
      <c r="B1" s="447" t="s">
        <v>2997</v>
      </c>
      <c r="C1" s="447" t="s">
        <v>2998</v>
      </c>
      <c r="D1" s="447"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0EC8-8177-6641-BAF5-4C1E7C0EB8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3110</v>
      </c>
      <c r="B1" s="909" t="s">
        <v>3111</v>
      </c>
      <c r="C1" s="909" t="s">
        <v>1184</v>
      </c>
    </row>
    <row customHeight="1" ht="11.25">
      <c r="A2" s="909">
        <v>4189678</v>
      </c>
      <c r="B2" s="909" t="s">
        <v>3112</v>
      </c>
      <c r="C2" s="909" t="s">
        <v>3113</v>
      </c>
    </row>
    <row customHeight="1" ht="11.25">
      <c r="A3" s="909">
        <v>4190415</v>
      </c>
      <c r="B3" s="909" t="s">
        <v>3114</v>
      </c>
      <c r="C3" s="909"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76837-8FB9-6576-129D-FE9FB44ADA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3115</v>
      </c>
      <c r="B1" s="237" t="s">
        <v>3116</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219BE-4EAE-BA37-A46E-FB4FFDF5A8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F3C27-50CF-C076-2D96-97C83F9E2E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6A04-7A6D-A4F1-DE2D-A95F196EC4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3132</v>
      </c>
      <c r="B1" s="141" t="s">
        <v>3133</v>
      </c>
    </row>
    <row customHeight="1" ht="11.25">
      <c r="A2" s="136" t="s">
        <v>3134</v>
      </c>
      <c r="B2" s="136" t="s">
        <v>3135</v>
      </c>
    </row>
    <row customHeight="1" ht="11.25">
      <c r="A3" s="136" t="s">
        <v>3136</v>
      </c>
      <c r="B3" s="136" t="s">
        <v>3137</v>
      </c>
    </row>
    <row customHeight="1" ht="11.25">
      <c r="A4" s="136" t="s">
        <v>3138</v>
      </c>
      <c r="B4" s="136" t="s">
        <v>3139</v>
      </c>
    </row>
    <row customHeight="1" ht="11.25">
      <c r="A5" s="136" t="s">
        <v>3140</v>
      </c>
      <c r="B5" s="136" t="s">
        <v>3141</v>
      </c>
    </row>
    <row customHeight="1" ht="11.25">
      <c r="A6" s="136" t="s">
        <v>3142</v>
      </c>
      <c r="B6" s="136" t="s">
        <v>3143</v>
      </c>
    </row>
    <row customHeight="1" ht="11.25">
      <c r="A7" s="136" t="s">
        <v>3144</v>
      </c>
      <c r="B7" s="136" t="s">
        <v>3145</v>
      </c>
    </row>
    <row customHeight="1" ht="11.25">
      <c r="A8" s="136" t="s">
        <v>3146</v>
      </c>
      <c r="B8" s="136" t="s">
        <v>3147</v>
      </c>
    </row>
    <row customHeight="1" ht="11.25">
      <c r="A9" s="136" t="s">
        <v>3148</v>
      </c>
      <c r="B9" s="136" t="s">
        <v>3149</v>
      </c>
    </row>
    <row customHeight="1" ht="11.25">
      <c r="A10" s="136" t="s">
        <v>3150</v>
      </c>
      <c r="B10" s="136" t="s">
        <v>3151</v>
      </c>
    </row>
    <row customHeight="1" ht="11.25">
      <c r="A11" s="136" t="s">
        <v>3152</v>
      </c>
      <c r="B11" s="136" t="s">
        <v>3153</v>
      </c>
    </row>
    <row customHeight="1" ht="11.25">
      <c r="A12" s="136" t="s">
        <v>3154</v>
      </c>
      <c r="B12" s="136" t="s">
        <v>3155</v>
      </c>
    </row>
    <row customHeight="1" ht="11.25">
      <c r="A13" s="136" t="s">
        <v>3156</v>
      </c>
      <c r="B13" s="136" t="s">
        <v>3157</v>
      </c>
    </row>
    <row customHeight="1" ht="11.25">
      <c r="A14" s="136" t="s">
        <v>3158</v>
      </c>
      <c r="B14" s="136" t="s">
        <v>3159</v>
      </c>
    </row>
    <row customHeight="1" ht="11.25">
      <c r="A15" s="136" t="s">
        <v>3160</v>
      </c>
      <c r="B15" s="136" t="s">
        <v>3161</v>
      </c>
    </row>
    <row customHeight="1" ht="11.25">
      <c r="A16" s="136" t="s">
        <v>3162</v>
      </c>
      <c r="B16" s="136" t="s">
        <v>3163</v>
      </c>
    </row>
    <row customHeight="1" ht="11.25">
      <c r="A17" s="136" t="s">
        <v>3164</v>
      </c>
      <c r="B17" s="136" t="s">
        <v>3165</v>
      </c>
    </row>
    <row customHeight="1" ht="11.25">
      <c r="A18" s="136" t="s">
        <v>3166</v>
      </c>
      <c r="B18" s="136" t="s">
        <v>3167</v>
      </c>
    </row>
    <row customHeight="1" ht="11.25">
      <c r="A19" s="136" t="s">
        <v>3168</v>
      </c>
      <c r="B19" s="136" t="s">
        <v>3169</v>
      </c>
    </row>
    <row customHeight="1" ht="11.25">
      <c r="A20" s="136" t="s">
        <v>3170</v>
      </c>
      <c r="B20" s="136" t="s">
        <v>3171</v>
      </c>
    </row>
    <row customHeight="1" ht="11.25">
      <c r="A21" s="136" t="s">
        <v>3172</v>
      </c>
      <c r="B21" s="136" t="s">
        <v>3173</v>
      </c>
    </row>
    <row customHeight="1" ht="11.25">
      <c r="A22" s="136" t="s">
        <v>3174</v>
      </c>
      <c r="B22" s="136" t="s">
        <v>3175</v>
      </c>
    </row>
    <row customHeight="1" ht="11.25">
      <c r="A23" s="136" t="s">
        <v>3176</v>
      </c>
      <c r="B23" s="136" t="s">
        <v>3177</v>
      </c>
    </row>
    <row customHeight="1" ht="11.25">
      <c r="A24" s="136" t="s">
        <v>3178</v>
      </c>
      <c r="B24" s="136" t="s">
        <v>3179</v>
      </c>
    </row>
    <row customHeight="1" ht="11.25">
      <c r="A25" s="136" t="s">
        <v>3180</v>
      </c>
      <c r="B25" s="136" t="s">
        <v>3181</v>
      </c>
    </row>
    <row customHeight="1" ht="11.25">
      <c r="A26" s="136" t="s">
        <v>3182</v>
      </c>
      <c r="B26" s="136" t="s">
        <v>3183</v>
      </c>
    </row>
    <row customHeight="1" ht="11.25">
      <c r="A27" s="136" t="s">
        <v>3184</v>
      </c>
      <c r="B27" s="136" t="s">
        <v>3185</v>
      </c>
    </row>
    <row customHeight="1" ht="11.25">
      <c r="A28" s="136" t="s">
        <v>3186</v>
      </c>
      <c r="B28" s="136" t="s">
        <v>3187</v>
      </c>
    </row>
    <row customHeight="1" ht="11.25">
      <c r="A29" s="136" t="s">
        <v>3188</v>
      </c>
      <c r="B29" s="136" t="s">
        <v>3189</v>
      </c>
    </row>
    <row customHeight="1" ht="11.25">
      <c r="A30" s="136" t="s">
        <v>3190</v>
      </c>
      <c r="B30" s="136" t="s">
        <v>3191</v>
      </c>
    </row>
    <row customHeight="1" ht="11.25">
      <c r="A31" s="136" t="s">
        <v>3192</v>
      </c>
      <c r="B31" s="136" t="s">
        <v>3193</v>
      </c>
    </row>
    <row customHeight="1" ht="11.25">
      <c r="A32" s="136" t="s">
        <v>3194</v>
      </c>
      <c r="B32" s="136" t="s">
        <v>3195</v>
      </c>
    </row>
    <row customHeight="1" ht="11.25">
      <c r="A33" s="136" t="s">
        <v>3196</v>
      </c>
      <c r="B33" s="136" t="s">
        <v>3197</v>
      </c>
    </row>
    <row customHeight="1" ht="11.25">
      <c r="A34" s="136" t="s">
        <v>3198</v>
      </c>
      <c r="B34" s="136" t="s">
        <v>3199</v>
      </c>
    </row>
    <row customHeight="1" ht="11.25">
      <c r="A35" s="136" t="s">
        <v>3200</v>
      </c>
      <c r="B35" s="136" t="s">
        <v>3201</v>
      </c>
    </row>
    <row customHeight="1" ht="11.25">
      <c r="A36" s="136" t="s">
        <v>3202</v>
      </c>
      <c r="B36" s="136" t="s">
        <v>3203</v>
      </c>
    </row>
    <row customHeight="1" ht="11.25">
      <c r="A37" s="136" t="s">
        <v>3204</v>
      </c>
      <c r="B37" s="136" t="s">
        <v>3205</v>
      </c>
    </row>
    <row customHeight="1" ht="11.25">
      <c r="A38" s="136" t="s">
        <v>3206</v>
      </c>
      <c r="B38" s="136" t="s">
        <v>3207</v>
      </c>
    </row>
    <row customHeight="1" ht="11.25">
      <c r="A39" s="136" t="s">
        <v>3208</v>
      </c>
      <c r="B39" s="136" t="s">
        <v>3209</v>
      </c>
    </row>
    <row customHeight="1" ht="11.25">
      <c r="A40" s="136" t="s">
        <v>3210</v>
      </c>
      <c r="B40" s="136" t="s">
        <v>3211</v>
      </c>
    </row>
    <row customHeight="1" ht="11.25">
      <c r="A41" s="136" t="s">
        <v>3212</v>
      </c>
      <c r="B41" s="136" t="s">
        <v>3213</v>
      </c>
    </row>
    <row customHeight="1" ht="11.25">
      <c r="A42" s="136" t="s">
        <v>3214</v>
      </c>
      <c r="B42" s="136" t="s">
        <v>3215</v>
      </c>
    </row>
    <row customHeight="1" ht="11.25">
      <c r="A43" s="136" t="s">
        <v>3216</v>
      </c>
      <c r="B43" s="136" t="s">
        <v>3217</v>
      </c>
    </row>
    <row customHeight="1" ht="11.25">
      <c r="A44" s="136" t="s">
        <v>3218</v>
      </c>
      <c r="B44" s="136" t="s">
        <v>3219</v>
      </c>
    </row>
    <row customHeight="1" ht="11.25">
      <c r="A45" s="136" t="s">
        <v>3220</v>
      </c>
      <c r="B45" s="136" t="s">
        <v>3221</v>
      </c>
    </row>
    <row customHeight="1" ht="11.25">
      <c r="A46" s="136" t="s">
        <v>3222</v>
      </c>
      <c r="B46" s="136" t="s">
        <v>3223</v>
      </c>
    </row>
    <row customHeight="1" ht="11.25">
      <c r="A47" s="136" t="s">
        <v>3224</v>
      </c>
      <c r="B47" s="136" t="s">
        <v>3225</v>
      </c>
    </row>
    <row customHeight="1" ht="11.25">
      <c r="A48" s="136" t="s">
        <v>3226</v>
      </c>
      <c r="B48" s="136" t="s">
        <v>3227</v>
      </c>
    </row>
    <row customHeight="1" ht="11.25">
      <c r="A49" s="136" t="s">
        <v>3228</v>
      </c>
      <c r="B49" s="136" t="s">
        <v>3229</v>
      </c>
    </row>
    <row customHeight="1" ht="11.25">
      <c r="A50" s="136" t="s">
        <v>3230</v>
      </c>
      <c r="B50" s="136" t="s">
        <v>3231</v>
      </c>
    </row>
    <row customHeight="1" ht="11.25">
      <c r="A51" s="136" t="s">
        <v>3232</v>
      </c>
      <c r="B51" s="136" t="s">
        <v>3233</v>
      </c>
    </row>
    <row customHeight="1" ht="11.25">
      <c r="A52" s="136" t="s">
        <v>3234</v>
      </c>
      <c r="B52" s="136" t="s">
        <v>3235</v>
      </c>
    </row>
    <row customHeight="1" ht="11.25">
      <c r="A53" s="136" t="s">
        <v>3236</v>
      </c>
      <c r="B53" s="136" t="s">
        <v>3237</v>
      </c>
    </row>
    <row customHeight="1" ht="11.25">
      <c r="A54" s="136" t="s">
        <v>3238</v>
      </c>
      <c r="B54" s="136" t="s">
        <v>3239</v>
      </c>
    </row>
    <row customHeight="1" ht="11.25">
      <c r="A55" s="136" t="s">
        <v>3240</v>
      </c>
      <c r="B55" s="136" t="s">
        <v>3241</v>
      </c>
    </row>
    <row customHeight="1" ht="11.25">
      <c r="A56" s="136" t="s">
        <v>3242</v>
      </c>
      <c r="B56" s="136" t="s">
        <v>3243</v>
      </c>
    </row>
    <row customHeight="1" ht="11.25">
      <c r="A57" s="136" t="s">
        <v>3244</v>
      </c>
      <c r="B57" s="136" t="s">
        <v>3245</v>
      </c>
    </row>
    <row customHeight="1" ht="11.25">
      <c r="A58" s="136" t="s">
        <v>3246</v>
      </c>
      <c r="B58" s="136" t="s">
        <v>3247</v>
      </c>
    </row>
    <row customHeight="1" ht="11.25">
      <c r="A59" s="136" t="s">
        <v>3248</v>
      </c>
      <c r="B59" s="136" t="s">
        <v>3249</v>
      </c>
    </row>
    <row customHeight="1" ht="11.25">
      <c r="A60" s="136" t="s">
        <v>3250</v>
      </c>
      <c r="B60" s="136" t="s">
        <v>3251</v>
      </c>
    </row>
    <row customHeight="1" ht="11.25">
      <c r="A61" s="136"/>
      <c r="B61" s="136" t="s">
        <v>3252</v>
      </c>
    </row>
    <row customHeight="1" ht="11.25">
      <c r="A62" s="136"/>
      <c r="B62" s="136" t="s">
        <v>3253</v>
      </c>
    </row>
    <row customHeight="1" ht="11.25">
      <c r="A63" s="136"/>
      <c r="B63" s="136" t="s">
        <v>3254</v>
      </c>
    </row>
    <row customHeight="1" ht="11.25">
      <c r="A64" s="136"/>
      <c r="B64" s="136" t="s">
        <v>3255</v>
      </c>
    </row>
    <row customHeight="1" ht="11.25">
      <c r="A65" s="136"/>
      <c r="B65" s="136" t="s">
        <v>3256</v>
      </c>
    </row>
    <row customHeight="1" ht="11.25">
      <c r="A66" s="136"/>
      <c r="B66" s="136" t="s">
        <v>3257</v>
      </c>
    </row>
    <row customHeight="1" ht="11.25">
      <c r="A67" s="136"/>
      <c r="B67" s="136" t="s">
        <v>3258</v>
      </c>
    </row>
    <row customHeight="1" ht="11.25">
      <c r="A68" s="136"/>
      <c r="B68" s="136" t="s">
        <v>3259</v>
      </c>
    </row>
    <row customHeight="1" ht="11.25">
      <c r="A69" s="136"/>
      <c r="B69" s="136" t="s">
        <v>3260</v>
      </c>
    </row>
    <row customHeight="1" ht="11.25">
      <c r="A70" s="136"/>
      <c r="B70" s="136" t="s">
        <v>3261</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D5776-0907-E172-E2A3-ECAE3568D8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3262</v>
      </c>
    </row>
    <row customHeight="1" ht="90">
      <c r="B2" s="168" t="s">
        <v>3263</v>
      </c>
    </row>
    <row customHeight="1" ht="67.5">
      <c r="B3" s="168" t="s">
        <v>3264</v>
      </c>
    </row>
    <row customHeight="1" ht="33.75">
      <c r="B4" s="168" t="s">
        <v>3265</v>
      </c>
    </row>
    <row customHeight="1" ht="11.25">
      <c r="B5" s="168" t="s">
        <v>3266</v>
      </c>
    </row>
    <row customHeight="1" ht="22.5">
      <c r="B6" s="168" t="s">
        <v>3267</v>
      </c>
    </row>
    <row customHeight="1" ht="22.5">
      <c r="B7" s="168" t="s">
        <v>3268</v>
      </c>
    </row>
    <row customHeight="1" ht="22.5">
      <c r="B8" s="168" t="s">
        <v>3269</v>
      </c>
    </row>
    <row customHeight="1" ht="22.5">
      <c r="B9" s="168" t="s">
        <v>3270</v>
      </c>
    </row>
    <row customHeight="1" ht="56.25">
      <c r="B10" s="168" t="s">
        <v>3271</v>
      </c>
    </row>
    <row customHeight="1" ht="12.75">
      <c r="B11" s="233" t="s">
        <v>3272</v>
      </c>
    </row>
    <row customHeight="1" ht="11.25">
      <c r="B12" s="167" t="s">
        <v>3273</v>
      </c>
    </row>
    <row customHeight="1" ht="22.5">
      <c r="B13" s="168" t="s">
        <v>3274</v>
      </c>
    </row>
    <row customHeight="1" ht="67.5">
      <c r="B14" s="168" t="s">
        <v>3275</v>
      </c>
    </row>
    <row customHeight="1" ht="22.5">
      <c r="B15" s="168" t="s">
        <v>3276</v>
      </c>
    </row>
    <row customHeight="1" ht="11.25">
      <c r="B16" s="167" t="s">
        <v>3277</v>
      </c>
      <c r="D16" s="174"/>
    </row>
    <row customHeight="1" ht="33.75">
      <c r="B17" s="168" t="s">
        <v>3278</v>
      </c>
    </row>
    <row customHeight="1" ht="33.75">
      <c r="B18" s="168" t="s">
        <v>3279</v>
      </c>
    </row>
    <row customHeight="1" ht="11.25">
      <c r="B19" s="168" t="s">
        <v>3280</v>
      </c>
    </row>
    <row customHeight="1" ht="33.75">
      <c r="B20" s="168" t="s">
        <v>3281</v>
      </c>
    </row>
    <row customHeight="1" ht="11.25">
      <c r="B21" s="167" t="s">
        <v>3282</v>
      </c>
    </row>
    <row customHeight="1" ht="11.25">
      <c r="B22" s="168" t="s">
        <v>3283</v>
      </c>
    </row>
    <row r="24" customHeight="1" ht="22.5">
      <c r="B24" s="235" t="s">
        <v>3284</v>
      </c>
    </row>
    <row r="26" customHeight="1" ht="11.25">
      <c r="B26" s="167" t="s">
        <v>3285</v>
      </c>
    </row>
    <row customHeight="1" ht="22.5">
      <c r="B27" s="234" t="s">
        <v>399</v>
      </c>
    </row>
    <row customHeight="1" ht="56.25">
      <c r="B28" s="234" t="s">
        <v>3286</v>
      </c>
    </row>
    <row customHeight="1" ht="11.25">
      <c r="B29" s="284" t="s">
        <v>3287</v>
      </c>
    </row>
    <row customHeight="1" ht="22.5">
      <c r="B30" s="234" t="s">
        <v>3288</v>
      </c>
    </row>
    <row r="32" customHeight="1" ht="11.25">
      <c r="A32" s="262"/>
      <c r="B32" s="263" t="s">
        <v>3289</v>
      </c>
    </row>
    <row customHeight="1" ht="14.25">
      <c r="A33" s="264">
        <v>1</v>
      </c>
      <c r="B33" s="265" t="s">
        <v>3290</v>
      </c>
    </row>
    <row customHeight="1" ht="14.25">
      <c r="A34" s="264">
        <v>2</v>
      </c>
      <c r="B34" s="265" t="s">
        <v>3291</v>
      </c>
    </row>
    <row customHeight="1" ht="11.25">
      <c r="B35" s="263" t="s">
        <v>3292</v>
      </c>
    </row>
    <row customHeight="1" ht="11.25">
      <c r="B36" s="265"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